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metadata" ContentType="application/binar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threadedComments/threadedComment1.xml" ContentType="application/vnd.ms-excel.threadedcomment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ersons/person.xml" ContentType="application/vnd.ms-excel.person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1604" yWindow="-12" windowWidth="11472" windowHeight="9672" activeTab="8"/>
  </bookViews>
  <sheets>
    <sheet name="D1" sheetId="2" r:id="rId1"/>
    <sheet name="D2" sheetId="28" r:id="rId2"/>
    <sheet name="D3" sheetId="27" r:id="rId3"/>
    <sheet name="D4" sheetId="26" r:id="rId4"/>
    <sheet name="D5" sheetId="25" r:id="rId5"/>
    <sheet name="D6" sheetId="24" r:id="rId6"/>
    <sheet name="D7" sheetId="23" r:id="rId7"/>
    <sheet name="D8" sheetId="22" r:id="rId8"/>
    <sheet name="D9" sheetId="21" r:id="rId9"/>
    <sheet name="Modelling" sheetId="12" r:id="rId10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23" roundtripDataSignature="AMtx7miehU5iF/LHeXUgmDK8+4QCPGx53Q=="/>
    </ext>
  </extLst>
</workbook>
</file>

<file path=xl/calcChain.xml><?xml version="1.0" encoding="utf-8"?>
<calcChain xmlns="http://schemas.openxmlformats.org/spreadsheetml/2006/main">
  <c r="G28" i="27"/>
  <c r="G28" i="25"/>
  <c r="G28" i="23"/>
  <c r="G28" i="22"/>
  <c r="G27" i="2"/>
  <c r="G28" s="1"/>
  <c r="G27" i="21"/>
  <c r="G28" s="1"/>
  <c r="G27" i="22"/>
  <c r="G27" i="23"/>
  <c r="G27" i="24"/>
  <c r="G28" s="1"/>
  <c r="G27" i="25"/>
  <c r="G27" i="26"/>
  <c r="G28" s="1"/>
  <c r="G27" i="27"/>
  <c r="G27" i="28"/>
  <c r="G28" s="1"/>
  <c r="C54"/>
  <c r="C38"/>
  <c r="C23"/>
  <c r="C16"/>
  <c r="C7"/>
  <c r="H2"/>
  <c r="C64" s="1"/>
  <c r="H2" i="27"/>
  <c r="C60" s="1"/>
  <c r="C58" i="26"/>
  <c r="C50"/>
  <c r="C46"/>
  <c r="C42"/>
  <c r="C38"/>
  <c r="C27"/>
  <c r="C23"/>
  <c r="C19"/>
  <c r="C15"/>
  <c r="C11"/>
  <c r="C10"/>
  <c r="C7"/>
  <c r="H2"/>
  <c r="C63" s="1"/>
  <c r="H2" i="25"/>
  <c r="C60" s="1"/>
  <c r="C63" i="24"/>
  <c r="C47"/>
  <c r="C46"/>
  <c r="C31"/>
  <c r="C16"/>
  <c r="C15"/>
  <c r="C7"/>
  <c r="H2"/>
  <c r="C64" s="1"/>
  <c r="C55" i="23"/>
  <c r="C39"/>
  <c r="C27"/>
  <c r="C16"/>
  <c r="C15"/>
  <c r="C7"/>
  <c r="H2"/>
  <c r="C64" s="1"/>
  <c r="C63" i="22"/>
  <c r="C62"/>
  <c r="C38"/>
  <c r="C31"/>
  <c r="C30"/>
  <c r="C11"/>
  <c r="C8"/>
  <c r="C7"/>
  <c r="H2"/>
  <c r="C64" s="1"/>
  <c r="H2" i="21"/>
  <c r="C60" s="1"/>
  <c r="C57" l="1"/>
  <c r="C12"/>
  <c r="C51"/>
  <c r="C24"/>
  <c r="C9"/>
  <c r="C20"/>
  <c r="C34"/>
  <c r="C48"/>
  <c r="C59"/>
  <c r="C18"/>
  <c r="C26"/>
  <c r="C65"/>
  <c r="C25"/>
  <c r="C50"/>
  <c r="C10"/>
  <c r="C8"/>
  <c r="C19"/>
  <c r="C33"/>
  <c r="C47"/>
  <c r="C58"/>
  <c r="C43"/>
  <c r="C17"/>
  <c r="C31"/>
  <c r="C42"/>
  <c r="C56"/>
  <c r="C67"/>
  <c r="C16"/>
  <c r="C27"/>
  <c r="C41"/>
  <c r="C55"/>
  <c r="C66"/>
  <c r="C32"/>
  <c r="C40"/>
  <c r="C11"/>
  <c r="C39"/>
  <c r="C64"/>
  <c r="C35"/>
  <c r="C49"/>
  <c r="C63"/>
  <c r="C24" i="22"/>
  <c r="C23"/>
  <c r="C47"/>
  <c r="C16"/>
  <c r="C46"/>
  <c r="C55"/>
  <c r="C54"/>
  <c r="C19"/>
  <c r="C15"/>
  <c r="C39"/>
  <c r="C38" i="23"/>
  <c r="C11"/>
  <c r="C31"/>
  <c r="C63"/>
  <c r="C8"/>
  <c r="C30"/>
  <c r="C62"/>
  <c r="C24"/>
  <c r="C54"/>
  <c r="C23"/>
  <c r="C47"/>
  <c r="C19"/>
  <c r="C46"/>
  <c r="C11" i="24"/>
  <c r="C39"/>
  <c r="C8"/>
  <c r="C38"/>
  <c r="C30"/>
  <c r="C62"/>
  <c r="C24"/>
  <c r="C55"/>
  <c r="C23"/>
  <c r="C54"/>
  <c r="C34" i="26"/>
  <c r="C66"/>
  <c r="C30"/>
  <c r="C62"/>
  <c r="C54"/>
  <c r="C47" i="28"/>
  <c r="C15"/>
  <c r="C46"/>
  <c r="C8"/>
  <c r="C39"/>
  <c r="C31"/>
  <c r="C63"/>
  <c r="C30"/>
  <c r="C62"/>
  <c r="C24"/>
  <c r="C55"/>
  <c r="C6" i="12"/>
  <c r="C7" s="1"/>
  <c r="C14" i="28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1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29" i="27"/>
  <c r="C45"/>
  <c r="C12"/>
  <c r="C35"/>
  <c r="C59"/>
  <c r="C19"/>
  <c r="C34"/>
  <c r="C42"/>
  <c r="C50"/>
  <c r="C66"/>
  <c r="C10"/>
  <c r="C18"/>
  <c r="C26"/>
  <c r="C33"/>
  <c r="C41"/>
  <c r="C49"/>
  <c r="C57"/>
  <c r="C65"/>
  <c r="C14"/>
  <c r="C53"/>
  <c r="C20"/>
  <c r="C43"/>
  <c r="C67"/>
  <c r="C11"/>
  <c r="C27"/>
  <c r="C58"/>
  <c r="C9"/>
  <c r="C17"/>
  <c r="C25"/>
  <c r="C32"/>
  <c r="C40"/>
  <c r="C48"/>
  <c r="C56"/>
  <c r="C64"/>
  <c r="C37"/>
  <c r="C51"/>
  <c r="C8"/>
  <c r="C16"/>
  <c r="C24"/>
  <c r="C31"/>
  <c r="C39"/>
  <c r="C47"/>
  <c r="C55"/>
  <c r="C63"/>
  <c r="C7"/>
  <c r="C15"/>
  <c r="C23"/>
  <c r="C30"/>
  <c r="C38"/>
  <c r="C46"/>
  <c r="C54"/>
  <c r="C62"/>
  <c r="C22"/>
  <c r="C61"/>
  <c r="C13"/>
  <c r="C21"/>
  <c r="C28"/>
  <c r="C36"/>
  <c r="C44"/>
  <c r="C52"/>
  <c r="C14" i="26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8"/>
  <c r="C26"/>
  <c r="C33"/>
  <c r="C41"/>
  <c r="C49"/>
  <c r="C57"/>
  <c r="C65"/>
  <c r="C9"/>
  <c r="C17"/>
  <c r="C25"/>
  <c r="C32"/>
  <c r="C40"/>
  <c r="C48"/>
  <c r="C56"/>
  <c r="C64"/>
  <c r="C8"/>
  <c r="C16"/>
  <c r="C24"/>
  <c r="C31"/>
  <c r="C39"/>
  <c r="C47"/>
  <c r="C55"/>
  <c r="C43" i="25"/>
  <c r="C51"/>
  <c r="C67"/>
  <c r="C11"/>
  <c r="C19"/>
  <c r="C27"/>
  <c r="C34"/>
  <c r="C42"/>
  <c r="C50"/>
  <c r="C58"/>
  <c r="C66"/>
  <c r="C12"/>
  <c r="C20"/>
  <c r="C35"/>
  <c r="C59"/>
  <c r="C10"/>
  <c r="C18"/>
  <c r="C26"/>
  <c r="C33"/>
  <c r="C41"/>
  <c r="C49"/>
  <c r="C57"/>
  <c r="C65"/>
  <c r="C9"/>
  <c r="C17"/>
  <c r="C25"/>
  <c r="C40"/>
  <c r="C48"/>
  <c r="C64"/>
  <c r="C8"/>
  <c r="C16"/>
  <c r="C24"/>
  <c r="C31"/>
  <c r="C39"/>
  <c r="C47"/>
  <c r="C55"/>
  <c r="C63"/>
  <c r="C32"/>
  <c r="C56"/>
  <c r="C7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C14" i="24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3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2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7" i="21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H2" i="2"/>
  <c r="C11" l="1"/>
  <c r="C19"/>
  <c r="C27"/>
  <c r="C35"/>
  <c r="C43"/>
  <c r="C51"/>
  <c r="C59"/>
  <c r="C67"/>
  <c r="C18"/>
  <c r="C26"/>
  <c r="C34"/>
  <c r="C42"/>
  <c r="C50"/>
  <c r="C58"/>
  <c r="C66"/>
  <c r="C9"/>
  <c r="C17"/>
  <c r="C25"/>
  <c r="C33"/>
  <c r="C49"/>
  <c r="C57"/>
  <c r="C24"/>
  <c r="C64"/>
  <c r="C10"/>
  <c r="C8"/>
  <c r="C15"/>
  <c r="C23"/>
  <c r="C31"/>
  <c r="C39"/>
  <c r="C47"/>
  <c r="C55"/>
  <c r="C63"/>
  <c r="C22"/>
  <c r="C30"/>
  <c r="C38"/>
  <c r="C46"/>
  <c r="C54"/>
  <c r="C62"/>
  <c r="C37"/>
  <c r="C53"/>
  <c r="C61"/>
  <c r="C16"/>
  <c r="C48"/>
  <c r="C14"/>
  <c r="C13"/>
  <c r="C21"/>
  <c r="C29"/>
  <c r="C45"/>
  <c r="C32"/>
  <c r="C56"/>
  <c r="C12"/>
  <c r="C20"/>
  <c r="C28"/>
  <c r="C36"/>
  <c r="C44"/>
  <c r="C52"/>
  <c r="C60"/>
  <c r="C7"/>
  <c r="C41"/>
  <c r="C65"/>
  <c r="C40"/>
  <c r="C8" i="12"/>
  <c r="C13" s="1"/>
  <c r="C14" s="1"/>
</calcChain>
</file>

<file path=xl/sharedStrings.xml><?xml version="1.0" encoding="utf-8"?>
<sst xmlns="http://schemas.openxmlformats.org/spreadsheetml/2006/main" count="184" uniqueCount="47">
  <si>
    <t>mg</t>
  </si>
  <si>
    <t>Modelling of CO emission</t>
  </si>
  <si>
    <t>s</t>
  </si>
  <si>
    <t>g</t>
  </si>
  <si>
    <t>Measured concentration of CO, ppm</t>
  </si>
  <si>
    <t>Q=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</si>
  <si>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</si>
  <si>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3</t>
    </r>
  </si>
  <si>
    <t>Headspace volume in the hall</t>
  </si>
  <si>
    <r>
      <t>mg/m</t>
    </r>
    <r>
      <rPr>
        <vertAlign val="superscript"/>
        <sz val="12"/>
        <color theme="1"/>
        <rFont val="Calibri"/>
        <family val="2"/>
        <charset val="238"/>
        <scheme val="minor"/>
      </rPr>
      <t>3</t>
    </r>
  </si>
  <si>
    <t>Molecular weight of CO, g/mol</t>
  </si>
  <si>
    <t>-</t>
  </si>
  <si>
    <t>Notes</t>
  </si>
  <si>
    <t>Emitted CO mass in time (t)</t>
  </si>
  <si>
    <t>Time (t)</t>
  </si>
  <si>
    <t>Assumption: the hall is airtight</t>
  </si>
  <si>
    <t>Accumulation of CO in airtight hall during time (t)</t>
  </si>
  <si>
    <t>Number of piles in the hall (n)</t>
  </si>
  <si>
    <t>Conversion from mg to g</t>
  </si>
  <si>
    <t>Temperature inside flux chamber, K</t>
  </si>
  <si>
    <r>
      <t>Surface of the pile (A</t>
    </r>
    <r>
      <rPr>
        <vertAlign val="subscript"/>
        <sz val="12"/>
        <color theme="1"/>
        <rFont val="Calibri"/>
        <family val="2"/>
        <charset val="238"/>
        <scheme val="minor"/>
      </rPr>
      <t>p</t>
    </r>
    <r>
      <rPr>
        <sz val="12"/>
        <color theme="1"/>
        <rFont val="Calibri"/>
        <family val="2"/>
        <scheme val="minor"/>
      </rPr>
      <t>)</t>
    </r>
  </si>
  <si>
    <r>
      <t>Estimated as a product of (averaged flux at D1-D9 locations), A</t>
    </r>
    <r>
      <rPr>
        <vertAlign val="subscript"/>
        <sz val="12"/>
        <color theme="1"/>
        <rFont val="Calibri"/>
        <family val="2"/>
        <charset val="238"/>
        <scheme val="minor"/>
      </rPr>
      <t>p</t>
    </r>
    <r>
      <rPr>
        <sz val="12"/>
        <color theme="1"/>
        <rFont val="Calibri"/>
        <family val="2"/>
        <charset val="238"/>
        <scheme val="minor"/>
      </rPr>
      <t>, t, and n</t>
    </r>
  </si>
  <si>
    <t>Time (t), s</t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</si>
  <si>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</rPr>
      <t>3</t>
    </r>
  </si>
  <si>
    <t>Volume of 1 mole of CO in standard conditions (0 deg C, 1 atm), L</t>
  </si>
  <si>
    <t>dC/dt (slope)</t>
  </si>
  <si>
    <t>Q=(V/A)*(dC/dt)</t>
  </si>
  <si>
    <r>
      <t>Emitting area enclosed by flux chamber (chamber footprint, A), m</t>
    </r>
    <r>
      <rPr>
        <b/>
        <vertAlign val="superscript"/>
        <sz val="12"/>
        <rFont val="Calibri"/>
        <family val="2"/>
        <charset val="238"/>
      </rPr>
      <t>2</t>
    </r>
  </si>
  <si>
    <r>
      <t>Volume of flux chamber (V), m</t>
    </r>
    <r>
      <rPr>
        <b/>
        <vertAlign val="superscript"/>
        <sz val="12"/>
        <rFont val="Calibri"/>
        <family val="2"/>
        <charset val="238"/>
      </rPr>
      <t>3</t>
    </r>
  </si>
  <si>
    <r>
      <t>where: Q - CO flux, mg/m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</si>
  <si>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V - flux chamber volume, m</t>
    </r>
    <r>
      <rPr>
        <vertAlign val="superscript"/>
        <sz val="12"/>
        <rFont val="Calibri"/>
        <family val="2"/>
        <charset val="238"/>
        <scheme val="minor"/>
      </rPr>
      <t>3</t>
    </r>
  </si>
  <si>
    <r>
      <t>A - flux chamber footprint, m</t>
    </r>
    <r>
      <rPr>
        <vertAlign val="superscript"/>
        <sz val="12"/>
        <rFont val="Calibri"/>
        <family val="2"/>
        <charset val="238"/>
      </rPr>
      <t>2</t>
    </r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</si>
  <si>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</si>
  <si>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dC/dt - rate of change of CO concentration in the flux chamber with time (from the chart), mg/m</t>
    </r>
    <r>
      <rPr>
        <vertAlign val="superscript"/>
        <sz val="12"/>
        <rFont val="Calibri"/>
        <family val="2"/>
        <charset val="238"/>
      </rPr>
      <t>3</t>
    </r>
    <r>
      <rPr>
        <sz val="12"/>
        <rFont val="Calibri"/>
        <family val="2"/>
        <charset val="238"/>
      </rPr>
      <t>/s</t>
    </r>
  </si>
  <si>
    <t>Molecular weight of CO</t>
  </si>
  <si>
    <t xml:space="preserve">Air temperature in the hall </t>
  </si>
  <si>
    <t>Ambient pressure</t>
  </si>
  <si>
    <t>Volume of 1 mole of CO in standard conditions (0 deg C, 1 atm)</t>
  </si>
  <si>
    <t xml:space="preserve"> g/mol</t>
  </si>
  <si>
    <t>deg C</t>
  </si>
  <si>
    <t>atm</t>
  </si>
  <si>
    <t>L</t>
  </si>
  <si>
    <t>ppm</t>
  </si>
  <si>
    <t>%</t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</si>
  <si>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  <charset val="238"/>
      </rPr>
      <t>3</t>
    </r>
  </si>
  <si>
    <t>Concentration of accumulated CO in the hall headspace during 1 hour, estimated for the 'after' turning scenario</t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</si>
  <si>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/h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</si>
</sst>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21">
    <font>
      <sz val="12"/>
      <color theme="1"/>
      <name val="Calibri"/>
      <scheme val="minor"/>
    </font>
    <font>
      <sz val="12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vertAlign val="superscript"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vertAlign val="subscript"/>
      <sz val="12"/>
      <color theme="1"/>
      <name val="Calibri"/>
      <family val="2"/>
      <charset val="238"/>
      <scheme val="minor"/>
    </font>
    <font>
      <b/>
      <sz val="12"/>
      <name val="Calibri"/>
      <family val="2"/>
    </font>
    <font>
      <b/>
      <vertAlign val="superscript"/>
      <sz val="12"/>
      <name val="Calibri"/>
      <family val="2"/>
    </font>
    <font>
      <sz val="12"/>
      <name val="Calibri"/>
      <family val="2"/>
      <charset val="238"/>
    </font>
    <font>
      <vertAlign val="superscript"/>
      <sz val="12"/>
      <name val="Calibri"/>
      <family val="2"/>
      <charset val="238"/>
    </font>
    <font>
      <sz val="12"/>
      <name val="Calibri"/>
      <family val="2"/>
      <charset val="238"/>
      <scheme val="minor"/>
    </font>
    <font>
      <vertAlign val="superscript"/>
      <sz val="12"/>
      <name val="Calibri"/>
      <family val="2"/>
      <charset val="238"/>
      <scheme val="minor"/>
    </font>
    <font>
      <sz val="12"/>
      <name val="Calibri"/>
      <family val="2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92">
    <xf numFmtId="0" fontId="0" fillId="0" borderId="0" xfId="0" applyFont="1" applyAlignment="1"/>
    <xf numFmtId="0" fontId="1" fillId="0" borderId="0" xfId="0" applyFont="1"/>
    <xf numFmtId="0" fontId="1" fillId="0" borderId="1" xfId="0" applyFont="1" applyFill="1" applyBorder="1" applyAlignment="1"/>
    <xf numFmtId="0" fontId="2" fillId="0" borderId="0" xfId="0" applyFont="1" applyFill="1" applyAlignment="1"/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/>
    <xf numFmtId="0" fontId="0" fillId="0" borderId="4" xfId="0" applyFont="1" applyBorder="1" applyAlignment="1"/>
    <xf numFmtId="0" fontId="0" fillId="0" borderId="1" xfId="0" applyFont="1" applyBorder="1" applyAlignment="1"/>
    <xf numFmtId="0" fontId="0" fillId="0" borderId="5" xfId="0" applyFont="1" applyBorder="1" applyAlignment="1"/>
    <xf numFmtId="0" fontId="0" fillId="0" borderId="7" xfId="0" applyFont="1" applyBorder="1" applyAlignment="1"/>
    <xf numFmtId="0" fontId="0" fillId="0" borderId="1" xfId="0" applyFont="1" applyFill="1" applyBorder="1" applyAlignment="1"/>
    <xf numFmtId="0" fontId="0" fillId="0" borderId="1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/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2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/>
    <xf numFmtId="0" fontId="3" fillId="0" borderId="2" xfId="0" applyFont="1" applyBorder="1" applyAlignment="1">
      <alignment horizontal="center" vertical="center"/>
    </xf>
    <xf numFmtId="0" fontId="3" fillId="0" borderId="2" xfId="0" quotePrefix="1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NumberFormat="1" applyFont="1" applyAlignment="1"/>
    <xf numFmtId="11" fontId="0" fillId="0" borderId="0" xfId="0" applyNumberFormat="1" applyFont="1" applyAlignment="1"/>
    <xf numFmtId="11" fontId="0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2" fontId="0" fillId="0" borderId="1" xfId="0" applyNumberFormat="1" applyFont="1" applyFill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/>
    <xf numFmtId="2" fontId="0" fillId="0" borderId="2" xfId="0" applyNumberFormat="1" applyFont="1" applyFill="1" applyBorder="1" applyAlignment="1">
      <alignment horizontal="center" vertical="center"/>
    </xf>
    <xf numFmtId="2" fontId="8" fillId="0" borderId="1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49" fontId="9" fillId="0" borderId="14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49" fontId="13" fillId="0" borderId="2" xfId="0" applyNumberFormat="1" applyFont="1" applyFill="1" applyBorder="1" applyAlignment="1">
      <alignment horizontal="center" vertical="center" wrapText="1"/>
    </xf>
    <xf numFmtId="0" fontId="17" fillId="0" borderId="3" xfId="0" applyFont="1" applyBorder="1" applyAlignment="1"/>
    <xf numFmtId="0" fontId="17" fillId="0" borderId="1" xfId="0" applyFont="1" applyBorder="1" applyAlignment="1"/>
    <xf numFmtId="0" fontId="17" fillId="0" borderId="9" xfId="0" applyFont="1" applyFill="1" applyBorder="1" applyAlignment="1"/>
    <xf numFmtId="0" fontId="17" fillId="0" borderId="1" xfId="0" applyFont="1" applyFill="1" applyBorder="1" applyAlignment="1"/>
    <xf numFmtId="49" fontId="15" fillId="0" borderId="1" xfId="0" applyNumberFormat="1" applyFont="1" applyFill="1" applyBorder="1" applyAlignment="1"/>
    <xf numFmtId="49" fontId="15" fillId="0" borderId="3" xfId="0" applyNumberFormat="1" applyFont="1" applyFill="1" applyBorder="1" applyAlignment="1"/>
    <xf numFmtId="49" fontId="15" fillId="0" borderId="6" xfId="0" applyNumberFormat="1" applyFont="1" applyBorder="1" applyAlignment="1"/>
    <xf numFmtId="0" fontId="19" fillId="0" borderId="2" xfId="0" applyNumberFormat="1" applyFont="1" applyFill="1" applyBorder="1" applyAlignment="1"/>
    <xf numFmtId="0" fontId="19" fillId="0" borderId="2" xfId="0" applyNumberFormat="1" applyFont="1" applyBorder="1" applyAlignment="1">
      <alignment horizontal="center" vertical="center"/>
    </xf>
    <xf numFmtId="0" fontId="19" fillId="0" borderId="2" xfId="0" applyNumberFormat="1" applyFont="1" applyFill="1" applyBorder="1" applyAlignment="1">
      <alignment horizontal="center" vertical="center"/>
    </xf>
    <xf numFmtId="2" fontId="0" fillId="4" borderId="2" xfId="0" applyNumberFormat="1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 wrapText="1"/>
    </xf>
    <xf numFmtId="2" fontId="20" fillId="4" borderId="2" xfId="0" applyNumberFormat="1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49" fontId="19" fillId="0" borderId="2" xfId="0" applyNumberFormat="1" applyFont="1" applyFill="1" applyBorder="1" applyAlignment="1">
      <alignment vertical="center" wrapText="1"/>
    </xf>
    <xf numFmtId="0" fontId="19" fillId="0" borderId="2" xfId="0" applyFont="1" applyFill="1" applyBorder="1" applyAlignment="1">
      <alignment vertical="center" wrapText="1"/>
    </xf>
    <xf numFmtId="0" fontId="19" fillId="0" borderId="11" xfId="0" applyFont="1" applyFill="1" applyBorder="1" applyAlignment="1"/>
    <xf numFmtId="0" fontId="19" fillId="0" borderId="13" xfId="0" applyFont="1" applyFill="1" applyBorder="1" applyAlignment="1"/>
    <xf numFmtId="0" fontId="19" fillId="0" borderId="11" xfId="0" applyNumberFormat="1" applyFont="1" applyFill="1" applyBorder="1" applyAlignment="1"/>
    <xf numFmtId="0" fontId="19" fillId="0" borderId="13" xfId="0" applyNumberFormat="1" applyFont="1" applyFill="1" applyBorder="1" applyAlignment="1"/>
    <xf numFmtId="0" fontId="3" fillId="0" borderId="2" xfId="0" applyFont="1" applyBorder="1" applyAlignment="1">
      <alignment vertical="center" wrapText="1"/>
    </xf>
    <xf numFmtId="0" fontId="7" fillId="0" borderId="1" xfId="0" applyFont="1" applyBorder="1" applyAlignment="1">
      <alignment horizontal="center"/>
    </xf>
    <xf numFmtId="0" fontId="3" fillId="0" borderId="2" xfId="0" applyFont="1" applyFill="1" applyBorder="1" applyAlignment="1">
      <alignment vertical="center" wrapText="1"/>
    </xf>
    <xf numFmtId="164" fontId="17" fillId="0" borderId="1" xfId="0" applyNumberFormat="1" applyFont="1" applyBorder="1" applyAlignment="1">
      <alignment horizontal="center"/>
    </xf>
    <xf numFmtId="49" fontId="15" fillId="0" borderId="1" xfId="0" applyNumberFormat="1" applyFont="1" applyBorder="1" applyAlignment="1"/>
    <xf numFmtId="0" fontId="11" fillId="0" borderId="9" xfId="0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11" fontId="0" fillId="0" borderId="6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23" Type="http://customschemas.google.com/relationships/workbookmetadata" Target="metadata"/><Relationship Id="rId28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93"/>
                  <c:y val="9.6754049897910116E-3"/>
                </c:manualLayout>
              </c:layout>
              <c:numFmt formatCode="General" sourceLinked="0"/>
            </c:trendlineLbl>
          </c:trendline>
          <c:xVal>
            <c:numRef>
              <c:f>'D1'!$A$7:$A$67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'D1'!$C$7:$C$67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2.3293515358361776</c:v>
                </c:pt>
                <c:pt idx="15">
                  <c:v>2.3293515358361776</c:v>
                </c:pt>
                <c:pt idx="16">
                  <c:v>2.3293515358361776</c:v>
                </c:pt>
                <c:pt idx="17">
                  <c:v>2.3293515358361776</c:v>
                </c:pt>
                <c:pt idx="18">
                  <c:v>2.3293515358361776</c:v>
                </c:pt>
                <c:pt idx="19">
                  <c:v>2.3293515358361776</c:v>
                </c:pt>
                <c:pt idx="20">
                  <c:v>2.3293515358361776</c:v>
                </c:pt>
                <c:pt idx="21">
                  <c:v>2.3293515358361776</c:v>
                </c:pt>
                <c:pt idx="22">
                  <c:v>2.3293515358361776</c:v>
                </c:pt>
                <c:pt idx="23">
                  <c:v>2.3293515358361776</c:v>
                </c:pt>
                <c:pt idx="24">
                  <c:v>2.3293515358361776</c:v>
                </c:pt>
                <c:pt idx="25">
                  <c:v>2.3293515358361776</c:v>
                </c:pt>
                <c:pt idx="26">
                  <c:v>2.3293515358361776</c:v>
                </c:pt>
                <c:pt idx="27">
                  <c:v>2.3293515358361776</c:v>
                </c:pt>
                <c:pt idx="28">
                  <c:v>3.4940273037542662</c:v>
                </c:pt>
                <c:pt idx="29">
                  <c:v>3.4940273037542662</c:v>
                </c:pt>
                <c:pt idx="30">
                  <c:v>3.4940273037542662</c:v>
                </c:pt>
                <c:pt idx="31">
                  <c:v>3.4940273037542662</c:v>
                </c:pt>
                <c:pt idx="32">
                  <c:v>3.4940273037542662</c:v>
                </c:pt>
                <c:pt idx="33">
                  <c:v>3.4940273037542662</c:v>
                </c:pt>
                <c:pt idx="34">
                  <c:v>3.4940273037542662</c:v>
                </c:pt>
                <c:pt idx="35">
                  <c:v>3.4940273037542662</c:v>
                </c:pt>
                <c:pt idx="36">
                  <c:v>3.4940273037542662</c:v>
                </c:pt>
                <c:pt idx="37">
                  <c:v>3.4940273037542662</c:v>
                </c:pt>
                <c:pt idx="38">
                  <c:v>3.4940273037542662</c:v>
                </c:pt>
                <c:pt idx="39">
                  <c:v>3.4940273037542662</c:v>
                </c:pt>
                <c:pt idx="40">
                  <c:v>3.4940273037542662</c:v>
                </c:pt>
                <c:pt idx="41">
                  <c:v>3.4940273037542662</c:v>
                </c:pt>
                <c:pt idx="42">
                  <c:v>3.4940273037542662</c:v>
                </c:pt>
                <c:pt idx="43">
                  <c:v>3.4940273037542662</c:v>
                </c:pt>
                <c:pt idx="44">
                  <c:v>3.4940273037542662</c:v>
                </c:pt>
                <c:pt idx="45">
                  <c:v>3.4940273037542662</c:v>
                </c:pt>
                <c:pt idx="46">
                  <c:v>3.4940273037542662</c:v>
                </c:pt>
                <c:pt idx="47">
                  <c:v>3.4940273037542662</c:v>
                </c:pt>
                <c:pt idx="48">
                  <c:v>3.4940273037542662</c:v>
                </c:pt>
                <c:pt idx="49">
                  <c:v>3.4940273037542662</c:v>
                </c:pt>
                <c:pt idx="50">
                  <c:v>3.4940273037542662</c:v>
                </c:pt>
                <c:pt idx="51">
                  <c:v>3.4940273037542662</c:v>
                </c:pt>
                <c:pt idx="52">
                  <c:v>3.4940273037542662</c:v>
                </c:pt>
                <c:pt idx="53">
                  <c:v>3.4940273037542662</c:v>
                </c:pt>
                <c:pt idx="54">
                  <c:v>3.4940273037542662</c:v>
                </c:pt>
                <c:pt idx="55">
                  <c:v>3.4940273037542662</c:v>
                </c:pt>
                <c:pt idx="56">
                  <c:v>3.4940273037542662</c:v>
                </c:pt>
                <c:pt idx="57">
                  <c:v>3.4940273037542662</c:v>
                </c:pt>
                <c:pt idx="58">
                  <c:v>3.4940273037542662</c:v>
                </c:pt>
                <c:pt idx="59">
                  <c:v>3.4940273037542662</c:v>
                </c:pt>
                <c:pt idx="60">
                  <c:v>3.4940273037542662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4612096"/>
        <c:axId val="134614016"/>
      </c:scatterChart>
      <c:valAx>
        <c:axId val="13461209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4614016"/>
        <c:crosses val="autoZero"/>
        <c:crossBetween val="midCat"/>
      </c:valAx>
      <c:valAx>
        <c:axId val="13461401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46120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45"/>
                  <c:y val="9.6754049897910619E-3"/>
                </c:manualLayout>
              </c:layout>
              <c:numFmt formatCode="General" sourceLinked="0"/>
            </c:trendlineLbl>
          </c:trendline>
          <c:xVal>
            <c:numRef>
              <c:f>'D2'!$A$7:$A$67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'D2'!$C$7:$C$67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1.1646757679180888</c:v>
                </c:pt>
                <c:pt idx="24">
                  <c:v>1.1646757679180888</c:v>
                </c:pt>
                <c:pt idx="25">
                  <c:v>1.1646757679180888</c:v>
                </c:pt>
                <c:pt idx="26">
                  <c:v>1.1646757679180888</c:v>
                </c:pt>
                <c:pt idx="27">
                  <c:v>1.1646757679180888</c:v>
                </c:pt>
                <c:pt idx="28">
                  <c:v>1.1646757679180888</c:v>
                </c:pt>
                <c:pt idx="29">
                  <c:v>1.1646757679180888</c:v>
                </c:pt>
                <c:pt idx="30">
                  <c:v>1.1646757679180888</c:v>
                </c:pt>
                <c:pt idx="31">
                  <c:v>1.1646757679180888</c:v>
                </c:pt>
                <c:pt idx="32">
                  <c:v>1.1646757679180888</c:v>
                </c:pt>
                <c:pt idx="33">
                  <c:v>1.1646757679180888</c:v>
                </c:pt>
                <c:pt idx="34">
                  <c:v>1.1646757679180888</c:v>
                </c:pt>
                <c:pt idx="35">
                  <c:v>1.1646757679180888</c:v>
                </c:pt>
                <c:pt idx="36">
                  <c:v>1.1646757679180888</c:v>
                </c:pt>
                <c:pt idx="37">
                  <c:v>1.1646757679180888</c:v>
                </c:pt>
                <c:pt idx="38">
                  <c:v>1.1646757679180888</c:v>
                </c:pt>
                <c:pt idx="39">
                  <c:v>1.1646757679180888</c:v>
                </c:pt>
                <c:pt idx="40">
                  <c:v>1.1646757679180888</c:v>
                </c:pt>
                <c:pt idx="41">
                  <c:v>1.1646757679180888</c:v>
                </c:pt>
                <c:pt idx="42">
                  <c:v>1.1646757679180888</c:v>
                </c:pt>
                <c:pt idx="43">
                  <c:v>1.1646757679180888</c:v>
                </c:pt>
                <c:pt idx="44">
                  <c:v>1.1646757679180888</c:v>
                </c:pt>
                <c:pt idx="45">
                  <c:v>2.3293515358361776</c:v>
                </c:pt>
                <c:pt idx="46">
                  <c:v>2.3293515358361776</c:v>
                </c:pt>
                <c:pt idx="47">
                  <c:v>2.3293515358361776</c:v>
                </c:pt>
                <c:pt idx="48">
                  <c:v>2.3293515358361776</c:v>
                </c:pt>
                <c:pt idx="49">
                  <c:v>2.3293515358361776</c:v>
                </c:pt>
                <c:pt idx="50">
                  <c:v>2.3293515358361776</c:v>
                </c:pt>
                <c:pt idx="51">
                  <c:v>2.3293515358361776</c:v>
                </c:pt>
                <c:pt idx="52">
                  <c:v>2.3293515358361776</c:v>
                </c:pt>
                <c:pt idx="53">
                  <c:v>2.3293515358361776</c:v>
                </c:pt>
                <c:pt idx="54">
                  <c:v>2.3293515358361776</c:v>
                </c:pt>
                <c:pt idx="55">
                  <c:v>3.4940273037542662</c:v>
                </c:pt>
                <c:pt idx="56">
                  <c:v>3.4940273037542662</c:v>
                </c:pt>
                <c:pt idx="57">
                  <c:v>3.4940273037542662</c:v>
                </c:pt>
                <c:pt idx="58">
                  <c:v>3.4940273037542662</c:v>
                </c:pt>
                <c:pt idx="59">
                  <c:v>3.4940273037542662</c:v>
                </c:pt>
                <c:pt idx="60">
                  <c:v>3.4940273037542662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6258688"/>
        <c:axId val="136260608"/>
      </c:scatterChart>
      <c:valAx>
        <c:axId val="13625868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6260608"/>
        <c:crosses val="autoZero"/>
        <c:crossBetween val="midCat"/>
      </c:valAx>
      <c:valAx>
        <c:axId val="13626060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62586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77" l="0.70000000000000062" r="0.70000000000000062" t="0.750000000000004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37"/>
                  <c:y val="9.6754049897910567E-3"/>
                </c:manualLayout>
              </c:layout>
              <c:numFmt formatCode="General" sourceLinked="0"/>
            </c:trendlineLbl>
          </c:trendline>
          <c:xVal>
            <c:numRef>
              <c:f>'D3'!$A$7:$A$67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'D3'!$C$7:$C$67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1.1646757679180888</c:v>
                </c:pt>
                <c:pt idx="24">
                  <c:v>1.1646757679180888</c:v>
                </c:pt>
                <c:pt idx="25">
                  <c:v>1.1646757679180888</c:v>
                </c:pt>
                <c:pt idx="26">
                  <c:v>1.1646757679180888</c:v>
                </c:pt>
                <c:pt idx="27">
                  <c:v>1.1646757679180888</c:v>
                </c:pt>
                <c:pt idx="28">
                  <c:v>1.1646757679180888</c:v>
                </c:pt>
                <c:pt idx="29">
                  <c:v>1.1646757679180888</c:v>
                </c:pt>
                <c:pt idx="30">
                  <c:v>1.1646757679180888</c:v>
                </c:pt>
                <c:pt idx="31">
                  <c:v>1.1646757679180888</c:v>
                </c:pt>
                <c:pt idx="32">
                  <c:v>1.1646757679180888</c:v>
                </c:pt>
                <c:pt idx="33">
                  <c:v>1.1646757679180888</c:v>
                </c:pt>
                <c:pt idx="34">
                  <c:v>1.1646757679180888</c:v>
                </c:pt>
                <c:pt idx="35">
                  <c:v>1.1646757679180888</c:v>
                </c:pt>
                <c:pt idx="36">
                  <c:v>1.1646757679180888</c:v>
                </c:pt>
                <c:pt idx="37">
                  <c:v>2.3293515358361776</c:v>
                </c:pt>
                <c:pt idx="38">
                  <c:v>2.3293515358361776</c:v>
                </c:pt>
                <c:pt idx="39">
                  <c:v>2.3293515358361776</c:v>
                </c:pt>
                <c:pt idx="40">
                  <c:v>2.3293515358361776</c:v>
                </c:pt>
                <c:pt idx="41">
                  <c:v>2.3293515358361776</c:v>
                </c:pt>
                <c:pt idx="42">
                  <c:v>2.3293515358361776</c:v>
                </c:pt>
                <c:pt idx="43">
                  <c:v>2.3293515358361776</c:v>
                </c:pt>
                <c:pt idx="44">
                  <c:v>2.3293515358361776</c:v>
                </c:pt>
                <c:pt idx="45">
                  <c:v>2.3293515358361776</c:v>
                </c:pt>
                <c:pt idx="46">
                  <c:v>2.3293515358361776</c:v>
                </c:pt>
                <c:pt idx="47">
                  <c:v>2.3293515358361776</c:v>
                </c:pt>
                <c:pt idx="48">
                  <c:v>3.4940273037542662</c:v>
                </c:pt>
                <c:pt idx="49">
                  <c:v>3.4940273037542662</c:v>
                </c:pt>
                <c:pt idx="50">
                  <c:v>3.4940273037542662</c:v>
                </c:pt>
                <c:pt idx="51">
                  <c:v>3.4940273037542662</c:v>
                </c:pt>
                <c:pt idx="52">
                  <c:v>3.4940273037542662</c:v>
                </c:pt>
                <c:pt idx="53">
                  <c:v>3.4940273037542662</c:v>
                </c:pt>
                <c:pt idx="54">
                  <c:v>3.4940273037542662</c:v>
                </c:pt>
                <c:pt idx="55">
                  <c:v>3.4940273037542662</c:v>
                </c:pt>
                <c:pt idx="56">
                  <c:v>3.4940273037542662</c:v>
                </c:pt>
                <c:pt idx="57">
                  <c:v>3.4940273037542662</c:v>
                </c:pt>
                <c:pt idx="58">
                  <c:v>3.4940273037542662</c:v>
                </c:pt>
                <c:pt idx="59">
                  <c:v>3.4940273037542662</c:v>
                </c:pt>
                <c:pt idx="60">
                  <c:v>3.4940273037542662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6185344"/>
        <c:axId val="136186880"/>
      </c:scatterChart>
      <c:valAx>
        <c:axId val="13618534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6186880"/>
        <c:crosses val="autoZero"/>
        <c:crossBetween val="midCat"/>
      </c:valAx>
      <c:valAx>
        <c:axId val="13618688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6185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55" l="0.70000000000000062" r="0.70000000000000062" t="0.7500000000000045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8938737362296784"/>
                  <c:y val="6.0811912922024099E-2"/>
                </c:manualLayout>
              </c:layout>
              <c:numFmt formatCode="General" sourceLinked="0"/>
            </c:trendlineLbl>
          </c:trendline>
          <c:xVal>
            <c:numRef>
              <c:f>'D4'!$A$7:$A$67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'D4'!$C$7:$C$67</c:f>
              <c:numCache>
                <c:formatCode>0.00</c:formatCode>
                <c:ptCount val="61"/>
                <c:pt idx="0">
                  <c:v>0</c:v>
                </c:pt>
                <c:pt idx="1">
                  <c:v>2.3293515358361776</c:v>
                </c:pt>
                <c:pt idx="2">
                  <c:v>2.3293515358361776</c:v>
                </c:pt>
                <c:pt idx="3">
                  <c:v>2.3293515358361776</c:v>
                </c:pt>
                <c:pt idx="4">
                  <c:v>2.3293515358361776</c:v>
                </c:pt>
                <c:pt idx="5">
                  <c:v>2.3293515358361776</c:v>
                </c:pt>
                <c:pt idx="6">
                  <c:v>2.3293515358361776</c:v>
                </c:pt>
                <c:pt idx="7">
                  <c:v>2.3293515358361776</c:v>
                </c:pt>
                <c:pt idx="8">
                  <c:v>3.4940273037542662</c:v>
                </c:pt>
                <c:pt idx="9">
                  <c:v>3.4940273037542662</c:v>
                </c:pt>
                <c:pt idx="10">
                  <c:v>3.4940273037542662</c:v>
                </c:pt>
                <c:pt idx="11">
                  <c:v>3.4940273037542662</c:v>
                </c:pt>
                <c:pt idx="12">
                  <c:v>4.6587030716723552</c:v>
                </c:pt>
                <c:pt idx="13">
                  <c:v>4.6587030716723552</c:v>
                </c:pt>
                <c:pt idx="14">
                  <c:v>4.6587030716723552</c:v>
                </c:pt>
                <c:pt idx="15">
                  <c:v>4.6587030716723552</c:v>
                </c:pt>
                <c:pt idx="16">
                  <c:v>4.6587030716723552</c:v>
                </c:pt>
                <c:pt idx="17">
                  <c:v>5.8233788395904433</c:v>
                </c:pt>
                <c:pt idx="18">
                  <c:v>5.8233788395904433</c:v>
                </c:pt>
                <c:pt idx="19">
                  <c:v>5.8233788395904433</c:v>
                </c:pt>
                <c:pt idx="20">
                  <c:v>5.8233788395904433</c:v>
                </c:pt>
                <c:pt idx="21">
                  <c:v>6.9880546075085324</c:v>
                </c:pt>
                <c:pt idx="22">
                  <c:v>6.9880546075085324</c:v>
                </c:pt>
                <c:pt idx="23">
                  <c:v>6.9880546075085324</c:v>
                </c:pt>
                <c:pt idx="24">
                  <c:v>6.9880546075085324</c:v>
                </c:pt>
                <c:pt idx="25">
                  <c:v>6.9880546075085324</c:v>
                </c:pt>
                <c:pt idx="26">
                  <c:v>8.1527303754266214</c:v>
                </c:pt>
                <c:pt idx="27">
                  <c:v>8.1527303754266214</c:v>
                </c:pt>
                <c:pt idx="28">
                  <c:v>8.1527303754266214</c:v>
                </c:pt>
                <c:pt idx="29">
                  <c:v>8.1527303754266214</c:v>
                </c:pt>
                <c:pt idx="30">
                  <c:v>9.3174061433447104</c:v>
                </c:pt>
                <c:pt idx="31">
                  <c:v>9.3174061433447104</c:v>
                </c:pt>
                <c:pt idx="32">
                  <c:v>9.3174061433447104</c:v>
                </c:pt>
                <c:pt idx="33">
                  <c:v>9.3174061433447104</c:v>
                </c:pt>
                <c:pt idx="34">
                  <c:v>10.482081911262798</c:v>
                </c:pt>
                <c:pt idx="35">
                  <c:v>10.482081911262798</c:v>
                </c:pt>
                <c:pt idx="36">
                  <c:v>10.482081911262798</c:v>
                </c:pt>
                <c:pt idx="37">
                  <c:v>10.482081911262798</c:v>
                </c:pt>
                <c:pt idx="38">
                  <c:v>11.646757679180887</c:v>
                </c:pt>
                <c:pt idx="39">
                  <c:v>11.646757679180887</c:v>
                </c:pt>
                <c:pt idx="40">
                  <c:v>11.646757679180887</c:v>
                </c:pt>
                <c:pt idx="41">
                  <c:v>11.646757679180887</c:v>
                </c:pt>
                <c:pt idx="42">
                  <c:v>11.646757679180887</c:v>
                </c:pt>
                <c:pt idx="43">
                  <c:v>12.811433447098976</c:v>
                </c:pt>
                <c:pt idx="44">
                  <c:v>12.811433447098976</c:v>
                </c:pt>
                <c:pt idx="45">
                  <c:v>12.811433447098976</c:v>
                </c:pt>
                <c:pt idx="46">
                  <c:v>12.811433447098976</c:v>
                </c:pt>
                <c:pt idx="47">
                  <c:v>12.811433447098976</c:v>
                </c:pt>
                <c:pt idx="48">
                  <c:v>12.811433447098976</c:v>
                </c:pt>
                <c:pt idx="49">
                  <c:v>12.811433447098976</c:v>
                </c:pt>
                <c:pt idx="50">
                  <c:v>12.811433447098976</c:v>
                </c:pt>
                <c:pt idx="51">
                  <c:v>12.811433447098976</c:v>
                </c:pt>
                <c:pt idx="52">
                  <c:v>12.811433447098976</c:v>
                </c:pt>
                <c:pt idx="53">
                  <c:v>12.811433447098976</c:v>
                </c:pt>
                <c:pt idx="54">
                  <c:v>12.811433447098976</c:v>
                </c:pt>
                <c:pt idx="55">
                  <c:v>12.811433447098976</c:v>
                </c:pt>
                <c:pt idx="56">
                  <c:v>12.811433447098976</c:v>
                </c:pt>
                <c:pt idx="57">
                  <c:v>12.811433447098976</c:v>
                </c:pt>
                <c:pt idx="58">
                  <c:v>12.811433447098976</c:v>
                </c:pt>
                <c:pt idx="59">
                  <c:v>12.811433447098976</c:v>
                </c:pt>
                <c:pt idx="60">
                  <c:v>12.811433447098976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6512640"/>
        <c:axId val="136514560"/>
      </c:scatterChart>
      <c:valAx>
        <c:axId val="13651264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6514560"/>
        <c:crosses val="autoZero"/>
        <c:crossBetween val="midCat"/>
      </c:valAx>
      <c:valAx>
        <c:axId val="13651456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6512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26"/>
                  <c:y val="9.6754049897910411E-3"/>
                </c:manualLayout>
              </c:layout>
              <c:numFmt formatCode="General" sourceLinked="0"/>
            </c:trendlineLbl>
          </c:trendline>
          <c:xVal>
            <c:numRef>
              <c:f>'D5'!$A$7:$A$67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'D5'!$C$7:$C$67</c:f>
              <c:numCache>
                <c:formatCode>0.00</c:formatCode>
                <c:ptCount val="61"/>
                <c:pt idx="0">
                  <c:v>0</c:v>
                </c:pt>
                <c:pt idx="1">
                  <c:v>4.6587030716723552</c:v>
                </c:pt>
                <c:pt idx="2">
                  <c:v>4.6587030716723552</c:v>
                </c:pt>
                <c:pt idx="3">
                  <c:v>4.6587030716723552</c:v>
                </c:pt>
                <c:pt idx="4">
                  <c:v>4.6587030716723552</c:v>
                </c:pt>
                <c:pt idx="5">
                  <c:v>4.6587030716723552</c:v>
                </c:pt>
                <c:pt idx="6">
                  <c:v>4.6587030716723552</c:v>
                </c:pt>
                <c:pt idx="7">
                  <c:v>4.6587030716723552</c:v>
                </c:pt>
                <c:pt idx="8">
                  <c:v>4.6587030716723552</c:v>
                </c:pt>
                <c:pt idx="9">
                  <c:v>5.8233788395904433</c:v>
                </c:pt>
                <c:pt idx="10">
                  <c:v>5.8233788395904433</c:v>
                </c:pt>
                <c:pt idx="11">
                  <c:v>5.8233788395904433</c:v>
                </c:pt>
                <c:pt idx="12">
                  <c:v>6.9880546075085324</c:v>
                </c:pt>
                <c:pt idx="13">
                  <c:v>6.9880546075085324</c:v>
                </c:pt>
                <c:pt idx="14">
                  <c:v>6.9880546075085324</c:v>
                </c:pt>
                <c:pt idx="15">
                  <c:v>6.9880546075085324</c:v>
                </c:pt>
                <c:pt idx="16">
                  <c:v>8.1527303754266214</c:v>
                </c:pt>
                <c:pt idx="17">
                  <c:v>8.1527303754266214</c:v>
                </c:pt>
                <c:pt idx="18">
                  <c:v>8.1527303754266214</c:v>
                </c:pt>
                <c:pt idx="19">
                  <c:v>9.3174061433447104</c:v>
                </c:pt>
                <c:pt idx="20">
                  <c:v>9.3174061433447104</c:v>
                </c:pt>
                <c:pt idx="21">
                  <c:v>9.3174061433447104</c:v>
                </c:pt>
                <c:pt idx="22">
                  <c:v>10.482081911262798</c:v>
                </c:pt>
                <c:pt idx="23">
                  <c:v>10.482081911262798</c:v>
                </c:pt>
                <c:pt idx="24">
                  <c:v>10.482081911262798</c:v>
                </c:pt>
                <c:pt idx="25">
                  <c:v>11.646757679180887</c:v>
                </c:pt>
                <c:pt idx="26">
                  <c:v>11.646757679180887</c:v>
                </c:pt>
                <c:pt idx="27">
                  <c:v>11.646757679180887</c:v>
                </c:pt>
                <c:pt idx="28">
                  <c:v>12.811433447098976</c:v>
                </c:pt>
                <c:pt idx="29">
                  <c:v>12.811433447098976</c:v>
                </c:pt>
                <c:pt idx="30">
                  <c:v>12.811433447098976</c:v>
                </c:pt>
                <c:pt idx="31">
                  <c:v>13.976109215017065</c:v>
                </c:pt>
                <c:pt idx="32">
                  <c:v>13.976109215017065</c:v>
                </c:pt>
                <c:pt idx="33">
                  <c:v>13.976109215017065</c:v>
                </c:pt>
                <c:pt idx="34">
                  <c:v>13.976109215017065</c:v>
                </c:pt>
                <c:pt idx="35">
                  <c:v>15.140784982935154</c:v>
                </c:pt>
                <c:pt idx="36">
                  <c:v>15.140784982935154</c:v>
                </c:pt>
                <c:pt idx="37">
                  <c:v>15.140784982935154</c:v>
                </c:pt>
                <c:pt idx="38">
                  <c:v>15.140784982935154</c:v>
                </c:pt>
                <c:pt idx="39">
                  <c:v>15.140784982935154</c:v>
                </c:pt>
                <c:pt idx="40">
                  <c:v>17.47013651877133</c:v>
                </c:pt>
                <c:pt idx="41">
                  <c:v>17.47013651877133</c:v>
                </c:pt>
                <c:pt idx="42">
                  <c:v>17.47013651877133</c:v>
                </c:pt>
                <c:pt idx="43">
                  <c:v>17.47013651877133</c:v>
                </c:pt>
                <c:pt idx="44">
                  <c:v>17.47013651877133</c:v>
                </c:pt>
                <c:pt idx="45">
                  <c:v>18.634812286689421</c:v>
                </c:pt>
                <c:pt idx="46">
                  <c:v>18.634812286689421</c:v>
                </c:pt>
                <c:pt idx="47">
                  <c:v>18.634812286689421</c:v>
                </c:pt>
                <c:pt idx="48">
                  <c:v>18.634812286689421</c:v>
                </c:pt>
                <c:pt idx="49">
                  <c:v>18.634812286689421</c:v>
                </c:pt>
                <c:pt idx="50">
                  <c:v>19.799488054607508</c:v>
                </c:pt>
                <c:pt idx="51">
                  <c:v>19.799488054607508</c:v>
                </c:pt>
                <c:pt idx="52">
                  <c:v>19.799488054607508</c:v>
                </c:pt>
                <c:pt idx="53">
                  <c:v>19.799488054607508</c:v>
                </c:pt>
                <c:pt idx="54">
                  <c:v>19.799488054607508</c:v>
                </c:pt>
                <c:pt idx="55">
                  <c:v>20.964163822525595</c:v>
                </c:pt>
                <c:pt idx="56">
                  <c:v>20.964163822525595</c:v>
                </c:pt>
                <c:pt idx="57">
                  <c:v>20.964163822525595</c:v>
                </c:pt>
                <c:pt idx="58">
                  <c:v>20.964163822525595</c:v>
                </c:pt>
                <c:pt idx="59">
                  <c:v>20.964163822525595</c:v>
                </c:pt>
                <c:pt idx="60">
                  <c:v>20.964163822525595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6606464"/>
        <c:axId val="136608384"/>
      </c:scatterChart>
      <c:valAx>
        <c:axId val="13660646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6608384"/>
        <c:crosses val="autoZero"/>
        <c:crossBetween val="midCat"/>
      </c:valAx>
      <c:valAx>
        <c:axId val="13660838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66064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18"/>
                  <c:y val="9.6754049897910342E-3"/>
                </c:manualLayout>
              </c:layout>
              <c:numFmt formatCode="General" sourceLinked="0"/>
            </c:trendlineLbl>
          </c:trendline>
          <c:xVal>
            <c:numRef>
              <c:f>'D6'!$A$7:$A$67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'D6'!$C$7:$C$67</c:f>
              <c:numCache>
                <c:formatCode>0.00</c:formatCode>
                <c:ptCount val="61"/>
                <c:pt idx="0">
                  <c:v>0</c:v>
                </c:pt>
                <c:pt idx="1">
                  <c:v>2.3293515358361776</c:v>
                </c:pt>
                <c:pt idx="2">
                  <c:v>2.3293515358361776</c:v>
                </c:pt>
                <c:pt idx="3">
                  <c:v>2.3293515358361776</c:v>
                </c:pt>
                <c:pt idx="4">
                  <c:v>3.4940273037542662</c:v>
                </c:pt>
                <c:pt idx="5">
                  <c:v>3.4940273037542662</c:v>
                </c:pt>
                <c:pt idx="6">
                  <c:v>3.4940273037542662</c:v>
                </c:pt>
                <c:pt idx="7">
                  <c:v>4.6587030716723552</c:v>
                </c:pt>
                <c:pt idx="8">
                  <c:v>4.6587030716723552</c:v>
                </c:pt>
                <c:pt idx="9">
                  <c:v>4.6587030716723552</c:v>
                </c:pt>
                <c:pt idx="10">
                  <c:v>5.8233788395904433</c:v>
                </c:pt>
                <c:pt idx="11">
                  <c:v>5.8233788395904433</c:v>
                </c:pt>
                <c:pt idx="12">
                  <c:v>5.8233788395904433</c:v>
                </c:pt>
                <c:pt idx="13">
                  <c:v>5.8233788395904433</c:v>
                </c:pt>
                <c:pt idx="14">
                  <c:v>5.8233788395904433</c:v>
                </c:pt>
                <c:pt idx="15">
                  <c:v>8.1527303754266214</c:v>
                </c:pt>
                <c:pt idx="16">
                  <c:v>8.1527303754266214</c:v>
                </c:pt>
                <c:pt idx="17">
                  <c:v>8.1527303754266214</c:v>
                </c:pt>
                <c:pt idx="18">
                  <c:v>8.1527303754266214</c:v>
                </c:pt>
                <c:pt idx="19">
                  <c:v>9.3174061433447104</c:v>
                </c:pt>
                <c:pt idx="20">
                  <c:v>9.3174061433447104</c:v>
                </c:pt>
                <c:pt idx="21">
                  <c:v>9.3174061433447104</c:v>
                </c:pt>
                <c:pt idx="22">
                  <c:v>9.3174061433447104</c:v>
                </c:pt>
                <c:pt idx="23">
                  <c:v>10.482081911262798</c:v>
                </c:pt>
                <c:pt idx="24">
                  <c:v>10.482081911262798</c:v>
                </c:pt>
                <c:pt idx="25">
                  <c:v>10.482081911262798</c:v>
                </c:pt>
                <c:pt idx="26">
                  <c:v>10.482081911262798</c:v>
                </c:pt>
                <c:pt idx="27">
                  <c:v>10.482081911262798</c:v>
                </c:pt>
                <c:pt idx="28">
                  <c:v>10.482081911262798</c:v>
                </c:pt>
                <c:pt idx="29">
                  <c:v>11.646757679180887</c:v>
                </c:pt>
                <c:pt idx="30">
                  <c:v>11.646757679180887</c:v>
                </c:pt>
                <c:pt idx="31">
                  <c:v>11.646757679180887</c:v>
                </c:pt>
                <c:pt idx="32">
                  <c:v>11.646757679180887</c:v>
                </c:pt>
                <c:pt idx="33">
                  <c:v>11.646757679180887</c:v>
                </c:pt>
                <c:pt idx="34">
                  <c:v>12.811433447098976</c:v>
                </c:pt>
                <c:pt idx="35">
                  <c:v>12.811433447098976</c:v>
                </c:pt>
                <c:pt idx="36">
                  <c:v>12.811433447098976</c:v>
                </c:pt>
                <c:pt idx="37">
                  <c:v>12.811433447098976</c:v>
                </c:pt>
                <c:pt idx="38">
                  <c:v>12.811433447098976</c:v>
                </c:pt>
                <c:pt idx="39">
                  <c:v>12.811433447098976</c:v>
                </c:pt>
                <c:pt idx="40">
                  <c:v>12.811433447098976</c:v>
                </c:pt>
                <c:pt idx="41">
                  <c:v>13.976109215017065</c:v>
                </c:pt>
                <c:pt idx="42">
                  <c:v>13.976109215017065</c:v>
                </c:pt>
                <c:pt idx="43">
                  <c:v>13.976109215017065</c:v>
                </c:pt>
                <c:pt idx="44">
                  <c:v>13.976109215017065</c:v>
                </c:pt>
                <c:pt idx="45">
                  <c:v>13.976109215017065</c:v>
                </c:pt>
                <c:pt idx="46">
                  <c:v>13.976109215017065</c:v>
                </c:pt>
                <c:pt idx="47">
                  <c:v>15.140784982935154</c:v>
                </c:pt>
                <c:pt idx="48">
                  <c:v>15.140784982935154</c:v>
                </c:pt>
                <c:pt idx="49">
                  <c:v>15.140784982935154</c:v>
                </c:pt>
                <c:pt idx="50">
                  <c:v>15.140784982935154</c:v>
                </c:pt>
                <c:pt idx="51">
                  <c:v>15.140784982935154</c:v>
                </c:pt>
                <c:pt idx="52">
                  <c:v>15.140784982935154</c:v>
                </c:pt>
                <c:pt idx="53">
                  <c:v>15.140784982935154</c:v>
                </c:pt>
                <c:pt idx="54">
                  <c:v>16.305460750853243</c:v>
                </c:pt>
                <c:pt idx="55">
                  <c:v>16.305460750853243</c:v>
                </c:pt>
                <c:pt idx="56">
                  <c:v>16.305460750853243</c:v>
                </c:pt>
                <c:pt idx="57">
                  <c:v>16.305460750853243</c:v>
                </c:pt>
                <c:pt idx="58">
                  <c:v>16.305460750853243</c:v>
                </c:pt>
                <c:pt idx="59">
                  <c:v>16.305460750853243</c:v>
                </c:pt>
                <c:pt idx="60">
                  <c:v>16.305460750853243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6815360"/>
        <c:axId val="136817280"/>
      </c:scatterChart>
      <c:valAx>
        <c:axId val="13681536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6817280"/>
        <c:crosses val="autoZero"/>
        <c:crossBetween val="midCat"/>
      </c:valAx>
      <c:valAx>
        <c:axId val="13681728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68153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9"/>
                  <c:y val="9.6754049897910272E-3"/>
                </c:manualLayout>
              </c:layout>
              <c:numFmt formatCode="General" sourceLinked="0"/>
            </c:trendlineLbl>
          </c:trendline>
          <c:xVal>
            <c:numRef>
              <c:f>'D7'!$A$7:$A$67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'D7'!$C$7:$C$67</c:f>
              <c:numCache>
                <c:formatCode>0.00</c:formatCode>
                <c:ptCount val="61"/>
                <c:pt idx="0">
                  <c:v>0</c:v>
                </c:pt>
                <c:pt idx="1">
                  <c:v>2.3293515358361776</c:v>
                </c:pt>
                <c:pt idx="2">
                  <c:v>2.3293515358361776</c:v>
                </c:pt>
                <c:pt idx="3">
                  <c:v>2.3293515358361776</c:v>
                </c:pt>
                <c:pt idx="4">
                  <c:v>2.3293515358361776</c:v>
                </c:pt>
                <c:pt idx="5">
                  <c:v>3.4940273037542662</c:v>
                </c:pt>
                <c:pt idx="6">
                  <c:v>3.4940273037542662</c:v>
                </c:pt>
                <c:pt idx="7">
                  <c:v>3.4940273037542662</c:v>
                </c:pt>
                <c:pt idx="8">
                  <c:v>3.4940273037542662</c:v>
                </c:pt>
                <c:pt idx="9">
                  <c:v>3.4940273037542662</c:v>
                </c:pt>
                <c:pt idx="10">
                  <c:v>3.4940273037542662</c:v>
                </c:pt>
                <c:pt idx="11">
                  <c:v>3.4940273037542662</c:v>
                </c:pt>
                <c:pt idx="12">
                  <c:v>3.4940273037542662</c:v>
                </c:pt>
                <c:pt idx="13">
                  <c:v>4.6587030716723552</c:v>
                </c:pt>
                <c:pt idx="14">
                  <c:v>4.6587030716723552</c:v>
                </c:pt>
                <c:pt idx="15">
                  <c:v>4.6587030716723552</c:v>
                </c:pt>
                <c:pt idx="16">
                  <c:v>4.6587030716723552</c:v>
                </c:pt>
                <c:pt idx="17">
                  <c:v>4.6587030716723552</c:v>
                </c:pt>
                <c:pt idx="18">
                  <c:v>4.6587030716723552</c:v>
                </c:pt>
                <c:pt idx="19">
                  <c:v>4.6587030716723552</c:v>
                </c:pt>
                <c:pt idx="20">
                  <c:v>4.6587030716723552</c:v>
                </c:pt>
                <c:pt idx="21">
                  <c:v>5.8233788395904433</c:v>
                </c:pt>
                <c:pt idx="22">
                  <c:v>5.8233788395904433</c:v>
                </c:pt>
                <c:pt idx="23">
                  <c:v>5.8233788395904433</c:v>
                </c:pt>
                <c:pt idx="24">
                  <c:v>5.8233788395904433</c:v>
                </c:pt>
                <c:pt idx="25">
                  <c:v>5.8233788395904433</c:v>
                </c:pt>
                <c:pt idx="26">
                  <c:v>5.8233788395904433</c:v>
                </c:pt>
                <c:pt idx="27">
                  <c:v>9.3174061433447104</c:v>
                </c:pt>
                <c:pt idx="28">
                  <c:v>9.3174061433447104</c:v>
                </c:pt>
                <c:pt idx="29">
                  <c:v>9.3174061433447104</c:v>
                </c:pt>
                <c:pt idx="30">
                  <c:v>9.3174061433447104</c:v>
                </c:pt>
                <c:pt idx="31">
                  <c:v>10.482081911262798</c:v>
                </c:pt>
                <c:pt idx="32">
                  <c:v>10.482081911262798</c:v>
                </c:pt>
                <c:pt idx="33">
                  <c:v>10.482081911262798</c:v>
                </c:pt>
                <c:pt idx="34">
                  <c:v>11.646757679180887</c:v>
                </c:pt>
                <c:pt idx="35">
                  <c:v>11.646757679180887</c:v>
                </c:pt>
                <c:pt idx="36">
                  <c:v>12.811433447098976</c:v>
                </c:pt>
                <c:pt idx="37">
                  <c:v>12.811433447098976</c:v>
                </c:pt>
                <c:pt idx="38">
                  <c:v>12.811433447098976</c:v>
                </c:pt>
                <c:pt idx="39">
                  <c:v>12.811433447098976</c:v>
                </c:pt>
                <c:pt idx="40">
                  <c:v>15.140784982935154</c:v>
                </c:pt>
                <c:pt idx="41">
                  <c:v>15.140784982935154</c:v>
                </c:pt>
                <c:pt idx="42">
                  <c:v>15.140784982935154</c:v>
                </c:pt>
                <c:pt idx="43">
                  <c:v>16.305460750853243</c:v>
                </c:pt>
                <c:pt idx="44">
                  <c:v>16.305460750853243</c:v>
                </c:pt>
                <c:pt idx="45">
                  <c:v>16.305460750853243</c:v>
                </c:pt>
                <c:pt idx="46">
                  <c:v>16.305460750853243</c:v>
                </c:pt>
                <c:pt idx="47">
                  <c:v>17.47013651877133</c:v>
                </c:pt>
                <c:pt idx="48">
                  <c:v>17.47013651877133</c:v>
                </c:pt>
                <c:pt idx="49">
                  <c:v>17.47013651877133</c:v>
                </c:pt>
                <c:pt idx="50">
                  <c:v>18.634812286689421</c:v>
                </c:pt>
                <c:pt idx="51">
                  <c:v>18.634812286689421</c:v>
                </c:pt>
                <c:pt idx="52">
                  <c:v>18.634812286689421</c:v>
                </c:pt>
                <c:pt idx="53">
                  <c:v>18.634812286689421</c:v>
                </c:pt>
                <c:pt idx="54">
                  <c:v>19.799488054607508</c:v>
                </c:pt>
                <c:pt idx="55">
                  <c:v>19.799488054607508</c:v>
                </c:pt>
                <c:pt idx="56">
                  <c:v>19.799488054607508</c:v>
                </c:pt>
                <c:pt idx="57">
                  <c:v>19.799488054607508</c:v>
                </c:pt>
                <c:pt idx="58">
                  <c:v>19.799488054607508</c:v>
                </c:pt>
                <c:pt idx="59">
                  <c:v>19.799488054607508</c:v>
                </c:pt>
                <c:pt idx="60">
                  <c:v>19.799488054607508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6987392"/>
        <c:axId val="136989312"/>
      </c:scatterChart>
      <c:valAx>
        <c:axId val="13698739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6989312"/>
        <c:crosses val="autoZero"/>
        <c:crossBetween val="midCat"/>
      </c:valAx>
      <c:valAx>
        <c:axId val="13698931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6987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4"/>
                  <c:y val="9.6754049897910237E-3"/>
                </c:manualLayout>
              </c:layout>
              <c:numFmt formatCode="General" sourceLinked="0"/>
            </c:trendlineLbl>
          </c:trendline>
          <c:xVal>
            <c:numRef>
              <c:f>'D8'!$A$7:$A$67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'D8'!$C$7:$C$67</c:f>
              <c:numCache>
                <c:formatCode>0.00</c:formatCode>
                <c:ptCount val="61"/>
                <c:pt idx="0">
                  <c:v>0</c:v>
                </c:pt>
                <c:pt idx="1">
                  <c:v>3.4940273037542662</c:v>
                </c:pt>
                <c:pt idx="2">
                  <c:v>3.4940273037542662</c:v>
                </c:pt>
                <c:pt idx="3">
                  <c:v>3.4940273037542662</c:v>
                </c:pt>
                <c:pt idx="4">
                  <c:v>3.4940273037542662</c:v>
                </c:pt>
                <c:pt idx="5">
                  <c:v>3.4940273037542662</c:v>
                </c:pt>
                <c:pt idx="6">
                  <c:v>3.4940273037542662</c:v>
                </c:pt>
                <c:pt idx="7">
                  <c:v>5.8233788395904433</c:v>
                </c:pt>
                <c:pt idx="8">
                  <c:v>5.8233788395904433</c:v>
                </c:pt>
                <c:pt idx="9">
                  <c:v>8.1527303754266214</c:v>
                </c:pt>
                <c:pt idx="10">
                  <c:v>8.1527303754266214</c:v>
                </c:pt>
                <c:pt idx="11">
                  <c:v>9.3174061433447104</c:v>
                </c:pt>
                <c:pt idx="12">
                  <c:v>9.3174061433447104</c:v>
                </c:pt>
                <c:pt idx="13">
                  <c:v>10.482081911262798</c:v>
                </c:pt>
                <c:pt idx="14">
                  <c:v>10.482081911262798</c:v>
                </c:pt>
                <c:pt idx="15">
                  <c:v>11.646757679180887</c:v>
                </c:pt>
                <c:pt idx="16">
                  <c:v>11.646757679180887</c:v>
                </c:pt>
                <c:pt idx="17">
                  <c:v>11.646757679180887</c:v>
                </c:pt>
                <c:pt idx="18">
                  <c:v>15.140784982935154</c:v>
                </c:pt>
                <c:pt idx="19">
                  <c:v>15.140784982935154</c:v>
                </c:pt>
                <c:pt idx="20">
                  <c:v>16.305460750853243</c:v>
                </c:pt>
                <c:pt idx="21">
                  <c:v>16.305460750853243</c:v>
                </c:pt>
                <c:pt idx="22">
                  <c:v>17.47013651877133</c:v>
                </c:pt>
                <c:pt idx="23">
                  <c:v>17.47013651877133</c:v>
                </c:pt>
                <c:pt idx="24">
                  <c:v>19.799488054607508</c:v>
                </c:pt>
                <c:pt idx="25">
                  <c:v>19.799488054607508</c:v>
                </c:pt>
                <c:pt idx="26">
                  <c:v>19.799488054607508</c:v>
                </c:pt>
                <c:pt idx="27">
                  <c:v>22.128839590443686</c:v>
                </c:pt>
                <c:pt idx="28">
                  <c:v>22.128839590443686</c:v>
                </c:pt>
                <c:pt idx="29">
                  <c:v>23.293515358361773</c:v>
                </c:pt>
                <c:pt idx="30">
                  <c:v>23.293515358361773</c:v>
                </c:pt>
                <c:pt idx="31">
                  <c:v>23.293515358361773</c:v>
                </c:pt>
                <c:pt idx="32">
                  <c:v>23.293515358361773</c:v>
                </c:pt>
                <c:pt idx="33">
                  <c:v>26.787542662116042</c:v>
                </c:pt>
                <c:pt idx="34">
                  <c:v>26.787542662116042</c:v>
                </c:pt>
                <c:pt idx="35">
                  <c:v>26.787542662116042</c:v>
                </c:pt>
                <c:pt idx="36">
                  <c:v>29.116894197952217</c:v>
                </c:pt>
                <c:pt idx="37">
                  <c:v>29.116894197952217</c:v>
                </c:pt>
                <c:pt idx="38">
                  <c:v>29.116894197952217</c:v>
                </c:pt>
                <c:pt idx="39">
                  <c:v>30.281569965870307</c:v>
                </c:pt>
                <c:pt idx="40">
                  <c:v>30.281569965870307</c:v>
                </c:pt>
                <c:pt idx="41">
                  <c:v>30.281569965870307</c:v>
                </c:pt>
                <c:pt idx="42">
                  <c:v>31.446245733788395</c:v>
                </c:pt>
                <c:pt idx="43">
                  <c:v>31.446245733788395</c:v>
                </c:pt>
                <c:pt idx="44">
                  <c:v>31.446245733788395</c:v>
                </c:pt>
                <c:pt idx="45">
                  <c:v>33.775597269624576</c:v>
                </c:pt>
                <c:pt idx="46">
                  <c:v>33.775597269624576</c:v>
                </c:pt>
                <c:pt idx="47">
                  <c:v>33.775597269624576</c:v>
                </c:pt>
                <c:pt idx="48">
                  <c:v>34.94027303754266</c:v>
                </c:pt>
                <c:pt idx="49">
                  <c:v>34.94027303754266</c:v>
                </c:pt>
                <c:pt idx="50">
                  <c:v>38.434300341296925</c:v>
                </c:pt>
                <c:pt idx="51">
                  <c:v>38.434300341296925</c:v>
                </c:pt>
                <c:pt idx="52">
                  <c:v>38.434300341296925</c:v>
                </c:pt>
                <c:pt idx="53">
                  <c:v>38.434300341296925</c:v>
                </c:pt>
                <c:pt idx="54">
                  <c:v>40.763651877133107</c:v>
                </c:pt>
                <c:pt idx="55">
                  <c:v>40.763651877133107</c:v>
                </c:pt>
                <c:pt idx="56">
                  <c:v>40.763651877133107</c:v>
                </c:pt>
                <c:pt idx="57">
                  <c:v>41.928327645051191</c:v>
                </c:pt>
                <c:pt idx="58">
                  <c:v>41.928327645051191</c:v>
                </c:pt>
                <c:pt idx="59">
                  <c:v>41.928327645051191</c:v>
                </c:pt>
                <c:pt idx="60">
                  <c:v>41.928327645051191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7052928"/>
        <c:axId val="137054848"/>
      </c:scatterChart>
      <c:valAx>
        <c:axId val="13705292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7054848"/>
        <c:crosses val="autoZero"/>
        <c:crossBetween val="midCat"/>
      </c:valAx>
      <c:valAx>
        <c:axId val="13705484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7052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98"/>
                  <c:y val="9.6754049897910185E-3"/>
                </c:manualLayout>
              </c:layout>
              <c:numFmt formatCode="#,##0.0000" sourceLinked="0"/>
            </c:trendlineLbl>
          </c:trendline>
          <c:xVal>
            <c:numRef>
              <c:f>'D9'!$A$7:$A$67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'D9'!$C$7:$C$67</c:f>
              <c:numCache>
                <c:formatCode>0.00</c:formatCode>
                <c:ptCount val="61"/>
                <c:pt idx="0">
                  <c:v>0</c:v>
                </c:pt>
                <c:pt idx="1">
                  <c:v>2.3293515358361776</c:v>
                </c:pt>
                <c:pt idx="2">
                  <c:v>2.3293515358361776</c:v>
                </c:pt>
                <c:pt idx="3">
                  <c:v>2.3293515358361776</c:v>
                </c:pt>
                <c:pt idx="4">
                  <c:v>2.3293515358361776</c:v>
                </c:pt>
                <c:pt idx="5">
                  <c:v>2.3293515358361776</c:v>
                </c:pt>
                <c:pt idx="6">
                  <c:v>3.4940273037542662</c:v>
                </c:pt>
                <c:pt idx="7">
                  <c:v>3.4940273037542662</c:v>
                </c:pt>
                <c:pt idx="8">
                  <c:v>3.4940273037542662</c:v>
                </c:pt>
                <c:pt idx="9">
                  <c:v>3.4940273037542662</c:v>
                </c:pt>
                <c:pt idx="10">
                  <c:v>3.4940273037542662</c:v>
                </c:pt>
                <c:pt idx="11">
                  <c:v>3.4940273037542662</c:v>
                </c:pt>
                <c:pt idx="12">
                  <c:v>3.4940273037542662</c:v>
                </c:pt>
                <c:pt idx="13">
                  <c:v>3.4940273037542662</c:v>
                </c:pt>
                <c:pt idx="14">
                  <c:v>4.6587030716723552</c:v>
                </c:pt>
                <c:pt idx="15">
                  <c:v>4.6587030716723552</c:v>
                </c:pt>
                <c:pt idx="16">
                  <c:v>4.6587030716723552</c:v>
                </c:pt>
                <c:pt idx="17">
                  <c:v>4.6587030716723552</c:v>
                </c:pt>
                <c:pt idx="18">
                  <c:v>5.8233788395904433</c:v>
                </c:pt>
                <c:pt idx="19">
                  <c:v>5.8233788395904433</c:v>
                </c:pt>
                <c:pt idx="20">
                  <c:v>5.8233788395904433</c:v>
                </c:pt>
                <c:pt idx="21">
                  <c:v>6.9880546075085324</c:v>
                </c:pt>
                <c:pt idx="22">
                  <c:v>6.9880546075085324</c:v>
                </c:pt>
                <c:pt idx="23">
                  <c:v>6.9880546075085324</c:v>
                </c:pt>
                <c:pt idx="24">
                  <c:v>8.1527303754266214</c:v>
                </c:pt>
                <c:pt idx="25">
                  <c:v>8.1527303754266214</c:v>
                </c:pt>
                <c:pt idx="26">
                  <c:v>8.1527303754266214</c:v>
                </c:pt>
                <c:pt idx="27">
                  <c:v>9.3174061433447104</c:v>
                </c:pt>
                <c:pt idx="28">
                  <c:v>9.3174061433447104</c:v>
                </c:pt>
                <c:pt idx="29">
                  <c:v>10.482081911262798</c:v>
                </c:pt>
                <c:pt idx="30">
                  <c:v>10.482081911262798</c:v>
                </c:pt>
                <c:pt idx="31">
                  <c:v>10.482081911262798</c:v>
                </c:pt>
                <c:pt idx="32">
                  <c:v>11.646757679180887</c:v>
                </c:pt>
                <c:pt idx="33">
                  <c:v>11.646757679180887</c:v>
                </c:pt>
                <c:pt idx="34">
                  <c:v>11.646757679180887</c:v>
                </c:pt>
                <c:pt idx="35">
                  <c:v>12.811433447098976</c:v>
                </c:pt>
                <c:pt idx="36">
                  <c:v>12.811433447098976</c:v>
                </c:pt>
                <c:pt idx="37">
                  <c:v>12.811433447098976</c:v>
                </c:pt>
                <c:pt idx="38">
                  <c:v>13.976109215017065</c:v>
                </c:pt>
                <c:pt idx="39">
                  <c:v>13.976109215017065</c:v>
                </c:pt>
                <c:pt idx="40">
                  <c:v>13.976109215017065</c:v>
                </c:pt>
                <c:pt idx="41">
                  <c:v>15.140784982935154</c:v>
                </c:pt>
                <c:pt idx="42">
                  <c:v>15.140784982935154</c:v>
                </c:pt>
                <c:pt idx="43">
                  <c:v>15.140784982935154</c:v>
                </c:pt>
                <c:pt idx="44">
                  <c:v>16.305460750853243</c:v>
                </c:pt>
                <c:pt idx="45">
                  <c:v>16.305460750853243</c:v>
                </c:pt>
                <c:pt idx="46">
                  <c:v>16.305460750853243</c:v>
                </c:pt>
                <c:pt idx="47">
                  <c:v>16.305460750853243</c:v>
                </c:pt>
                <c:pt idx="48">
                  <c:v>17.47013651877133</c:v>
                </c:pt>
                <c:pt idx="49">
                  <c:v>17.47013651877133</c:v>
                </c:pt>
                <c:pt idx="50">
                  <c:v>17.47013651877133</c:v>
                </c:pt>
                <c:pt idx="51">
                  <c:v>18.634812286689421</c:v>
                </c:pt>
                <c:pt idx="52">
                  <c:v>18.634812286689421</c:v>
                </c:pt>
                <c:pt idx="53">
                  <c:v>18.634812286689421</c:v>
                </c:pt>
                <c:pt idx="54">
                  <c:v>18.634812286689421</c:v>
                </c:pt>
                <c:pt idx="55">
                  <c:v>19.799488054607508</c:v>
                </c:pt>
                <c:pt idx="56">
                  <c:v>19.799488054607508</c:v>
                </c:pt>
                <c:pt idx="57">
                  <c:v>19.799488054607508</c:v>
                </c:pt>
                <c:pt idx="58">
                  <c:v>19.799488054607508</c:v>
                </c:pt>
                <c:pt idx="59">
                  <c:v>19.799488054607508</c:v>
                </c:pt>
                <c:pt idx="60">
                  <c:v>19.799488054607508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8679040"/>
        <c:axId val="138680960"/>
      </c:scatterChart>
      <c:valAx>
        <c:axId val="13867904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8680960"/>
        <c:crosses val="autoZero"/>
        <c:crossBetween val="midCat"/>
      </c:valAx>
      <c:valAx>
        <c:axId val="13868096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86790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7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Koziel, Jacek - ARS" id="{BFC4BF71-E22B-4EBA-9E68-D0DA21093884}" userId="S::Jacek.Koziel@usda.gov::b2f0c2ac-8991-4482-9350-82e6fedde941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6" dT="2022-12-15T04:00:33.75" personId="{BFC4BF71-E22B-4EBA-9E68-D0DA21093884}" id="{9651CFB1-3007-4EB8-9B17-0605E2F13276}">
    <text>Is this really needed?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2.6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1.38E-2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0</v>
      </c>
      <c r="C11" s="40">
        <f t="shared" si="0"/>
        <v>0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0</v>
      </c>
      <c r="C12" s="40">
        <f t="shared" si="0"/>
        <v>0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0</v>
      </c>
      <c r="C13" s="40">
        <f t="shared" si="0"/>
        <v>0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0</v>
      </c>
      <c r="C14" s="40">
        <f t="shared" si="0"/>
        <v>0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0</v>
      </c>
      <c r="C15" s="40">
        <f t="shared" si="0"/>
        <v>0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0</v>
      </c>
      <c r="C16" s="40">
        <f t="shared" si="0"/>
        <v>0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0</v>
      </c>
      <c r="C17" s="40">
        <f t="shared" si="0"/>
        <v>0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0</v>
      </c>
      <c r="C18" s="40">
        <f t="shared" si="0"/>
        <v>0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0</v>
      </c>
      <c r="C19" s="40">
        <f t="shared" si="0"/>
        <v>0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0</v>
      </c>
      <c r="C20" s="40">
        <f t="shared" si="0"/>
        <v>0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2</v>
      </c>
      <c r="C21" s="40">
        <f t="shared" si="0"/>
        <v>2.3293515358361776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2</v>
      </c>
      <c r="C22" s="40">
        <f t="shared" si="0"/>
        <v>2.3293515358361776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2</v>
      </c>
      <c r="C23" s="40">
        <f t="shared" si="0"/>
        <v>2.3293515358361776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2</v>
      </c>
      <c r="C24" s="40">
        <f t="shared" si="0"/>
        <v>2.3293515358361776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2</v>
      </c>
      <c r="C25" s="40">
        <f t="shared" si="0"/>
        <v>2.3293515358361776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2</v>
      </c>
      <c r="C26" s="40">
        <f t="shared" si="0"/>
        <v>2.3293515358361776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2</v>
      </c>
      <c r="C27" s="40">
        <f t="shared" si="0"/>
        <v>2.3293515358361776</v>
      </c>
      <c r="D27" s="42"/>
      <c r="E27" s="43"/>
      <c r="F27" s="86" t="s">
        <v>5</v>
      </c>
      <c r="G27" s="84">
        <f>($J$2/$I$2)*$K$2</f>
        <v>4.259999999999999E-3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2</v>
      </c>
      <c r="C28" s="40">
        <f t="shared" si="0"/>
        <v>2.3293515358361776</v>
      </c>
      <c r="D28" s="42"/>
      <c r="E28" s="43"/>
      <c r="F28" s="87"/>
      <c r="G28" s="88">
        <f>G27*3600</f>
        <v>15.335999999999997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2</v>
      </c>
      <c r="C29" s="40">
        <f t="shared" si="0"/>
        <v>2.3293515358361776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2</v>
      </c>
      <c r="C30" s="40">
        <f t="shared" si="0"/>
        <v>2.3293515358361776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2</v>
      </c>
      <c r="C31" s="40">
        <f t="shared" si="0"/>
        <v>2.3293515358361776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2</v>
      </c>
      <c r="C32" s="40">
        <f t="shared" si="0"/>
        <v>2.3293515358361776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2</v>
      </c>
      <c r="C33" s="40">
        <f t="shared" si="0"/>
        <v>2.3293515358361776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2</v>
      </c>
      <c r="C34" s="40">
        <f t="shared" si="0"/>
        <v>2.3293515358361776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3</v>
      </c>
      <c r="C35" s="40">
        <f t="shared" si="0"/>
        <v>3.4940273037542662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3</v>
      </c>
      <c r="C36" s="40">
        <f t="shared" si="0"/>
        <v>3.4940273037542662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3</v>
      </c>
      <c r="C37" s="40">
        <f t="shared" si="0"/>
        <v>3.4940273037542662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3</v>
      </c>
      <c r="C38" s="40">
        <f t="shared" si="0"/>
        <v>3.4940273037542662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3</v>
      </c>
      <c r="C39" s="40">
        <f t="shared" si="0"/>
        <v>3.4940273037542662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3</v>
      </c>
      <c r="C40" s="40">
        <f t="shared" si="0"/>
        <v>3.4940273037542662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3</v>
      </c>
      <c r="C41" s="40">
        <f t="shared" si="0"/>
        <v>3.4940273037542662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3</v>
      </c>
      <c r="C42" s="40">
        <f t="shared" si="0"/>
        <v>3.4940273037542662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3</v>
      </c>
      <c r="C43" s="40">
        <f t="shared" si="0"/>
        <v>3.4940273037542662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3</v>
      </c>
      <c r="C44" s="40">
        <f t="shared" si="0"/>
        <v>3.4940273037542662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3</v>
      </c>
      <c r="C45" s="40">
        <f t="shared" si="0"/>
        <v>3.4940273037542662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3</v>
      </c>
      <c r="C46" s="40">
        <f t="shared" si="0"/>
        <v>3.4940273037542662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3</v>
      </c>
      <c r="C47" s="40">
        <f t="shared" si="0"/>
        <v>3.4940273037542662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3</v>
      </c>
      <c r="C48" s="40">
        <f t="shared" si="0"/>
        <v>3.4940273037542662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3</v>
      </c>
      <c r="C49" s="40">
        <f t="shared" si="0"/>
        <v>3.4940273037542662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3</v>
      </c>
      <c r="C50" s="40">
        <f t="shared" si="0"/>
        <v>3.4940273037542662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3</v>
      </c>
      <c r="C51" s="40">
        <f t="shared" si="0"/>
        <v>3.4940273037542662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3</v>
      </c>
      <c r="C52" s="40">
        <f t="shared" si="0"/>
        <v>3.4940273037542662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3</v>
      </c>
      <c r="C53" s="40">
        <f t="shared" si="0"/>
        <v>3.4940273037542662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3</v>
      </c>
      <c r="C54" s="40">
        <f t="shared" si="0"/>
        <v>3.4940273037542662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3</v>
      </c>
      <c r="C55" s="40">
        <f t="shared" si="0"/>
        <v>3.4940273037542662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3</v>
      </c>
      <c r="C56" s="40">
        <f t="shared" si="0"/>
        <v>3.4940273037542662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3</v>
      </c>
      <c r="C57" s="40">
        <f t="shared" si="0"/>
        <v>3.4940273037542662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3</v>
      </c>
      <c r="C58" s="40">
        <f t="shared" si="0"/>
        <v>3.4940273037542662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3</v>
      </c>
      <c r="C59" s="40">
        <f t="shared" si="0"/>
        <v>3.4940273037542662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3</v>
      </c>
      <c r="C60" s="40">
        <f t="shared" si="0"/>
        <v>3.4940273037542662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3</v>
      </c>
      <c r="C61" s="40">
        <f t="shared" si="0"/>
        <v>3.4940273037542662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3</v>
      </c>
      <c r="C62" s="40">
        <f t="shared" si="0"/>
        <v>3.4940273037542662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3</v>
      </c>
      <c r="C63" s="40">
        <f t="shared" si="0"/>
        <v>3.4940273037542662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3</v>
      </c>
      <c r="C64" s="40">
        <f t="shared" si="0"/>
        <v>3.4940273037542662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3</v>
      </c>
      <c r="C65" s="40">
        <f t="shared" si="0"/>
        <v>3.4940273037542662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3</v>
      </c>
      <c r="C66" s="40">
        <f t="shared" si="0"/>
        <v>3.4940273037542662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3</v>
      </c>
      <c r="C67" s="40">
        <f t="shared" si="0"/>
        <v>3.4940273037542662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F24:H25"/>
    <mergeCell ref="L33:M33"/>
    <mergeCell ref="L34:M34"/>
    <mergeCell ref="L38:M38"/>
    <mergeCell ref="L35:M36"/>
    <mergeCell ref="L31:M31"/>
    <mergeCell ref="L32:M32"/>
    <mergeCell ref="L30:O30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14"/>
  <sheetViews>
    <sheetView workbookViewId="0">
      <selection activeCell="F14" sqref="F14"/>
    </sheetView>
  </sheetViews>
  <sheetFormatPr defaultRowHeight="15.6"/>
  <cols>
    <col min="1" max="1" width="20.59765625" customWidth="1"/>
    <col min="2" max="2" width="35.3984375" customWidth="1"/>
    <col min="3" max="3" width="19.69921875" customWidth="1"/>
    <col min="4" max="4" width="9" style="28"/>
  </cols>
  <sheetData>
    <row r="1" spans="1:5">
      <c r="A1" s="82" t="s">
        <v>1</v>
      </c>
      <c r="B1" s="82"/>
      <c r="C1" s="82"/>
      <c r="D1" s="82"/>
      <c r="E1" s="37" t="s">
        <v>12</v>
      </c>
    </row>
    <row r="2" spans="1:5" ht="17.399999999999999">
      <c r="A2" s="81" t="s">
        <v>20</v>
      </c>
      <c r="B2" s="81"/>
      <c r="C2" s="14">
        <v>300</v>
      </c>
      <c r="D2" s="26" t="s">
        <v>6</v>
      </c>
    </row>
    <row r="3" spans="1:5">
      <c r="A3" s="81" t="s">
        <v>14</v>
      </c>
      <c r="B3" s="81"/>
      <c r="C3" s="14">
        <v>3600</v>
      </c>
      <c r="D3" s="26" t="s">
        <v>2</v>
      </c>
      <c r="E3" t="s">
        <v>16</v>
      </c>
    </row>
    <row r="4" spans="1:5" ht="17.399999999999999">
      <c r="A4" s="81" t="s">
        <v>8</v>
      </c>
      <c r="B4" s="81"/>
      <c r="C4" s="14">
        <v>1000</v>
      </c>
      <c r="D4" s="26" t="s">
        <v>7</v>
      </c>
      <c r="E4" t="s">
        <v>15</v>
      </c>
    </row>
    <row r="5" spans="1:5">
      <c r="A5" s="83" t="s">
        <v>17</v>
      </c>
      <c r="B5" s="83"/>
      <c r="C5" s="14">
        <v>4</v>
      </c>
      <c r="D5" s="27" t="s">
        <v>11</v>
      </c>
    </row>
    <row r="6" spans="1:5" ht="18">
      <c r="A6" s="83" t="s">
        <v>13</v>
      </c>
      <c r="B6" s="83"/>
      <c r="C6" s="57">
        <f>(('D1'!G27+'D2'!G27+'D3'!G27+'D4'!G27+'D5'!G27+'D6'!G27+'D7'!G27+'D8'!G27+'D9'!G27)/9)*C2*C3*C5</f>
        <v>71286.469565217369</v>
      </c>
      <c r="D6" s="26" t="s">
        <v>0</v>
      </c>
      <c r="E6" s="38" t="s">
        <v>21</v>
      </c>
    </row>
    <row r="7" spans="1:5">
      <c r="A7" s="83"/>
      <c r="B7" s="83"/>
      <c r="C7" s="39">
        <f>C6/1000</f>
        <v>71.286469565217374</v>
      </c>
      <c r="D7" s="26" t="s">
        <v>3</v>
      </c>
      <c r="E7" t="s">
        <v>18</v>
      </c>
    </row>
    <row r="8" spans="1:5" ht="52.95" customHeight="1">
      <c r="A8" s="81" t="s">
        <v>45</v>
      </c>
      <c r="B8" s="81"/>
      <c r="C8" s="57">
        <f>C6/C4</f>
        <v>71.286469565217374</v>
      </c>
      <c r="D8" s="26" t="s">
        <v>9</v>
      </c>
    </row>
    <row r="9" spans="1:5">
      <c r="A9" s="77" t="s">
        <v>34</v>
      </c>
      <c r="B9" s="78"/>
      <c r="C9" s="60">
        <v>28</v>
      </c>
      <c r="D9" s="60" t="s">
        <v>38</v>
      </c>
    </row>
    <row r="10" spans="1:5">
      <c r="A10" s="77" t="s">
        <v>35</v>
      </c>
      <c r="B10" s="78"/>
      <c r="C10" s="60">
        <v>20</v>
      </c>
      <c r="D10" s="58" t="s">
        <v>39</v>
      </c>
    </row>
    <row r="11" spans="1:5">
      <c r="A11" s="79" t="s">
        <v>36</v>
      </c>
      <c r="B11" s="80"/>
      <c r="C11" s="55">
        <v>1</v>
      </c>
      <c r="D11" s="55" t="s">
        <v>40</v>
      </c>
    </row>
    <row r="12" spans="1:5">
      <c r="A12" s="54" t="s">
        <v>37</v>
      </c>
      <c r="B12" s="54"/>
      <c r="C12" s="55">
        <v>22.4</v>
      </c>
      <c r="D12" s="55" t="s">
        <v>41</v>
      </c>
    </row>
    <row r="13" spans="1:5" ht="33.6" customHeight="1">
      <c r="A13" s="75" t="s">
        <v>45</v>
      </c>
      <c r="B13" s="76"/>
      <c r="C13" s="67">
        <f>C8*(C9/C12)*(273/(273+C10))*(C11/1)</f>
        <v>83.025623683039001</v>
      </c>
      <c r="D13" s="56" t="s">
        <v>42</v>
      </c>
    </row>
    <row r="14" spans="1:5" ht="34.799999999999997" customHeight="1">
      <c r="A14" s="75" t="s">
        <v>45</v>
      </c>
      <c r="B14" s="76"/>
      <c r="C14" s="67">
        <f>C13*(1/10000)</f>
        <v>8.3025623683039007E-3</v>
      </c>
      <c r="D14" s="59" t="s">
        <v>43</v>
      </c>
    </row>
  </sheetData>
  <mergeCells count="12">
    <mergeCell ref="A8:B8"/>
    <mergeCell ref="A1:D1"/>
    <mergeCell ref="A2:B2"/>
    <mergeCell ref="A3:B3"/>
    <mergeCell ref="A4:B4"/>
    <mergeCell ref="A5:B5"/>
    <mergeCell ref="A6:B7"/>
    <mergeCell ref="A13:B13"/>
    <mergeCell ref="A14:B14"/>
    <mergeCell ref="A9:B9"/>
    <mergeCell ref="A10:B10"/>
    <mergeCell ref="A11:B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5.6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1.1900000000000001E-2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0</v>
      </c>
      <c r="C11" s="40">
        <f t="shared" si="0"/>
        <v>0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0</v>
      </c>
      <c r="C12" s="40">
        <f t="shared" si="0"/>
        <v>0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0</v>
      </c>
      <c r="C13" s="40">
        <f t="shared" si="0"/>
        <v>0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0</v>
      </c>
      <c r="C14" s="40">
        <f t="shared" si="0"/>
        <v>0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0</v>
      </c>
      <c r="C15" s="40">
        <f t="shared" si="0"/>
        <v>0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0</v>
      </c>
      <c r="C16" s="40">
        <f t="shared" si="0"/>
        <v>0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0</v>
      </c>
      <c r="C17" s="40">
        <f t="shared" si="0"/>
        <v>0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0</v>
      </c>
      <c r="C18" s="40">
        <f t="shared" si="0"/>
        <v>0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0</v>
      </c>
      <c r="C19" s="40">
        <f t="shared" si="0"/>
        <v>0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0</v>
      </c>
      <c r="C20" s="40">
        <f t="shared" si="0"/>
        <v>0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0</v>
      </c>
      <c r="C21" s="40">
        <f t="shared" si="0"/>
        <v>0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0</v>
      </c>
      <c r="C22" s="40">
        <f t="shared" si="0"/>
        <v>0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0</v>
      </c>
      <c r="C23" s="40">
        <f t="shared" si="0"/>
        <v>0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0</v>
      </c>
      <c r="C24" s="40">
        <f t="shared" si="0"/>
        <v>0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0</v>
      </c>
      <c r="C25" s="40">
        <f t="shared" si="0"/>
        <v>0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0</v>
      </c>
      <c r="C26" s="40">
        <f t="shared" si="0"/>
        <v>0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0</v>
      </c>
      <c r="C27" s="40">
        <f t="shared" si="0"/>
        <v>0</v>
      </c>
      <c r="D27" s="42"/>
      <c r="E27" s="43"/>
      <c r="F27" s="86" t="s">
        <v>5</v>
      </c>
      <c r="G27" s="84">
        <f>($J$2/$I$2)*$K$2</f>
        <v>3.6734782608695647E-3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0</v>
      </c>
      <c r="C28" s="40">
        <f t="shared" si="0"/>
        <v>0</v>
      </c>
      <c r="D28" s="42"/>
      <c r="E28" s="43"/>
      <c r="F28" s="87"/>
      <c r="G28" s="88">
        <f>G27*3600</f>
        <v>13.224521739130433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0</v>
      </c>
      <c r="C29" s="40">
        <f t="shared" si="0"/>
        <v>0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1</v>
      </c>
      <c r="C30" s="40">
        <f t="shared" si="0"/>
        <v>1.1646757679180888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1</v>
      </c>
      <c r="C31" s="40">
        <f t="shared" si="0"/>
        <v>1.1646757679180888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1</v>
      </c>
      <c r="C32" s="40">
        <f t="shared" si="0"/>
        <v>1.1646757679180888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1</v>
      </c>
      <c r="C33" s="40">
        <f t="shared" si="0"/>
        <v>1.1646757679180888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1</v>
      </c>
      <c r="C34" s="40">
        <f t="shared" si="0"/>
        <v>1.1646757679180888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1</v>
      </c>
      <c r="C35" s="40">
        <f t="shared" si="0"/>
        <v>1.1646757679180888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1</v>
      </c>
      <c r="C36" s="40">
        <f t="shared" si="0"/>
        <v>1.1646757679180888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1</v>
      </c>
      <c r="C37" s="40">
        <f t="shared" si="0"/>
        <v>1.1646757679180888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1</v>
      </c>
      <c r="C38" s="40">
        <f t="shared" si="0"/>
        <v>1.1646757679180888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1</v>
      </c>
      <c r="C39" s="40">
        <f t="shared" si="0"/>
        <v>1.1646757679180888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1</v>
      </c>
      <c r="C40" s="40">
        <f t="shared" si="0"/>
        <v>1.1646757679180888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1</v>
      </c>
      <c r="C41" s="40">
        <f t="shared" si="0"/>
        <v>1.1646757679180888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1</v>
      </c>
      <c r="C42" s="40">
        <f t="shared" si="0"/>
        <v>1.1646757679180888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1</v>
      </c>
      <c r="C43" s="40">
        <f t="shared" si="0"/>
        <v>1.1646757679180888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1</v>
      </c>
      <c r="C44" s="40">
        <f t="shared" si="0"/>
        <v>1.1646757679180888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1</v>
      </c>
      <c r="C45" s="40">
        <f t="shared" si="0"/>
        <v>1.1646757679180888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1</v>
      </c>
      <c r="C46" s="40">
        <f t="shared" si="0"/>
        <v>1.1646757679180888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1</v>
      </c>
      <c r="C47" s="40">
        <f t="shared" si="0"/>
        <v>1.1646757679180888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1</v>
      </c>
      <c r="C48" s="40">
        <f t="shared" si="0"/>
        <v>1.1646757679180888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1</v>
      </c>
      <c r="C49" s="40">
        <f t="shared" si="0"/>
        <v>1.1646757679180888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1</v>
      </c>
      <c r="C50" s="40">
        <f t="shared" si="0"/>
        <v>1.1646757679180888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1</v>
      </c>
      <c r="C51" s="40">
        <f t="shared" si="0"/>
        <v>1.1646757679180888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2</v>
      </c>
      <c r="C52" s="40">
        <f t="shared" si="0"/>
        <v>2.3293515358361776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2</v>
      </c>
      <c r="C53" s="40">
        <f t="shared" si="0"/>
        <v>2.3293515358361776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2</v>
      </c>
      <c r="C54" s="40">
        <f t="shared" si="0"/>
        <v>2.3293515358361776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2</v>
      </c>
      <c r="C55" s="40">
        <f t="shared" si="0"/>
        <v>2.3293515358361776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2</v>
      </c>
      <c r="C56" s="40">
        <f t="shared" si="0"/>
        <v>2.3293515358361776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2</v>
      </c>
      <c r="C57" s="40">
        <f t="shared" si="0"/>
        <v>2.3293515358361776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2</v>
      </c>
      <c r="C58" s="40">
        <f t="shared" si="0"/>
        <v>2.3293515358361776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2</v>
      </c>
      <c r="C59" s="40">
        <f t="shared" si="0"/>
        <v>2.3293515358361776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2</v>
      </c>
      <c r="C60" s="40">
        <f t="shared" si="0"/>
        <v>2.3293515358361776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2</v>
      </c>
      <c r="C61" s="40">
        <f t="shared" si="0"/>
        <v>2.3293515358361776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3</v>
      </c>
      <c r="C62" s="40">
        <f t="shared" si="0"/>
        <v>3.4940273037542662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3</v>
      </c>
      <c r="C63" s="40">
        <f t="shared" si="0"/>
        <v>3.4940273037542662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3</v>
      </c>
      <c r="C64" s="40">
        <f t="shared" si="0"/>
        <v>3.4940273037542662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3</v>
      </c>
      <c r="C65" s="40">
        <f t="shared" si="0"/>
        <v>3.4940273037542662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3</v>
      </c>
      <c r="C66" s="40">
        <f t="shared" si="0"/>
        <v>3.4940273037542662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3</v>
      </c>
      <c r="C67" s="40">
        <f t="shared" si="0"/>
        <v>3.4940273037542662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37.5" customWidth="1"/>
    <col min="14" max="14" width="13.19921875" customWidth="1"/>
    <col min="15" max="15" width="22.59765625" customWidth="1"/>
    <col min="19" max="19" width="34.3984375" customWidth="1"/>
  </cols>
  <sheetData>
    <row r="1" spans="1:20" ht="103.8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1.47E-2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0</v>
      </c>
      <c r="C11" s="40">
        <f t="shared" si="0"/>
        <v>0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0</v>
      </c>
      <c r="C12" s="40">
        <f t="shared" si="0"/>
        <v>0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0</v>
      </c>
      <c r="C13" s="40">
        <f t="shared" si="0"/>
        <v>0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0</v>
      </c>
      <c r="C14" s="40">
        <f t="shared" si="0"/>
        <v>0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0</v>
      </c>
      <c r="C15" s="40">
        <f t="shared" si="0"/>
        <v>0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0</v>
      </c>
      <c r="C16" s="40">
        <f t="shared" si="0"/>
        <v>0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0</v>
      </c>
      <c r="C17" s="40">
        <f t="shared" si="0"/>
        <v>0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0</v>
      </c>
      <c r="C18" s="40">
        <f t="shared" si="0"/>
        <v>0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0</v>
      </c>
      <c r="C19" s="40">
        <f t="shared" si="0"/>
        <v>0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0</v>
      </c>
      <c r="C20" s="40">
        <f t="shared" si="0"/>
        <v>0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0</v>
      </c>
      <c r="C21" s="40">
        <f t="shared" si="0"/>
        <v>0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0</v>
      </c>
      <c r="C22" s="40">
        <f t="shared" si="0"/>
        <v>0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0</v>
      </c>
      <c r="C23" s="40">
        <f t="shared" si="0"/>
        <v>0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0</v>
      </c>
      <c r="C24" s="40">
        <f t="shared" si="0"/>
        <v>0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0</v>
      </c>
      <c r="C25" s="40">
        <f t="shared" si="0"/>
        <v>0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0</v>
      </c>
      <c r="C26" s="40">
        <f t="shared" si="0"/>
        <v>0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0</v>
      </c>
      <c r="C27" s="40">
        <f t="shared" si="0"/>
        <v>0</v>
      </c>
      <c r="D27" s="42"/>
      <c r="E27" s="43"/>
      <c r="F27" s="86" t="s">
        <v>5</v>
      </c>
      <c r="G27" s="84">
        <f>($J$2/$I$2)*$K$2</f>
        <v>4.537826086956521E-3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0</v>
      </c>
      <c r="C28" s="40">
        <f t="shared" si="0"/>
        <v>0</v>
      </c>
      <c r="D28" s="42"/>
      <c r="E28" s="43"/>
      <c r="F28" s="87"/>
      <c r="G28" s="88">
        <f>G27*3600</f>
        <v>16.336173913043474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0</v>
      </c>
      <c r="C29" s="40">
        <f t="shared" si="0"/>
        <v>0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1</v>
      </c>
      <c r="C30" s="40">
        <f t="shared" si="0"/>
        <v>1.1646757679180888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1</v>
      </c>
      <c r="C31" s="40">
        <f t="shared" si="0"/>
        <v>1.1646757679180888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1</v>
      </c>
      <c r="C32" s="40">
        <f t="shared" si="0"/>
        <v>1.1646757679180888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1</v>
      </c>
      <c r="C33" s="40">
        <f t="shared" si="0"/>
        <v>1.1646757679180888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1</v>
      </c>
      <c r="C34" s="40">
        <f t="shared" si="0"/>
        <v>1.1646757679180888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1</v>
      </c>
      <c r="C35" s="40">
        <f t="shared" si="0"/>
        <v>1.1646757679180888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1</v>
      </c>
      <c r="C36" s="40">
        <f t="shared" si="0"/>
        <v>1.1646757679180888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1</v>
      </c>
      <c r="C37" s="40">
        <f t="shared" si="0"/>
        <v>1.1646757679180888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1</v>
      </c>
      <c r="C38" s="40">
        <f t="shared" si="0"/>
        <v>1.1646757679180888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1</v>
      </c>
      <c r="C39" s="40">
        <f t="shared" si="0"/>
        <v>1.1646757679180888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1</v>
      </c>
      <c r="C40" s="40">
        <f t="shared" si="0"/>
        <v>1.1646757679180888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1</v>
      </c>
      <c r="C41" s="40">
        <f t="shared" si="0"/>
        <v>1.1646757679180888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1</v>
      </c>
      <c r="C42" s="40">
        <f t="shared" si="0"/>
        <v>1.1646757679180888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1</v>
      </c>
      <c r="C43" s="40">
        <f t="shared" si="0"/>
        <v>1.1646757679180888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2</v>
      </c>
      <c r="C44" s="40">
        <f t="shared" si="0"/>
        <v>2.3293515358361776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2</v>
      </c>
      <c r="C45" s="40">
        <f t="shared" si="0"/>
        <v>2.3293515358361776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2</v>
      </c>
      <c r="C46" s="40">
        <f t="shared" si="0"/>
        <v>2.3293515358361776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2</v>
      </c>
      <c r="C47" s="40">
        <f t="shared" si="0"/>
        <v>2.3293515358361776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2</v>
      </c>
      <c r="C48" s="40">
        <f t="shared" si="0"/>
        <v>2.3293515358361776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2</v>
      </c>
      <c r="C49" s="40">
        <f t="shared" si="0"/>
        <v>2.3293515358361776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2</v>
      </c>
      <c r="C50" s="40">
        <f t="shared" si="0"/>
        <v>2.3293515358361776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2</v>
      </c>
      <c r="C51" s="40">
        <f t="shared" si="0"/>
        <v>2.3293515358361776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2</v>
      </c>
      <c r="C52" s="40">
        <f t="shared" si="0"/>
        <v>2.3293515358361776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2</v>
      </c>
      <c r="C53" s="40">
        <f t="shared" si="0"/>
        <v>2.3293515358361776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2</v>
      </c>
      <c r="C54" s="40">
        <f t="shared" si="0"/>
        <v>2.3293515358361776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3</v>
      </c>
      <c r="C55" s="40">
        <f t="shared" si="0"/>
        <v>3.4940273037542662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3</v>
      </c>
      <c r="C56" s="40">
        <f t="shared" si="0"/>
        <v>3.4940273037542662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3</v>
      </c>
      <c r="C57" s="40">
        <f t="shared" si="0"/>
        <v>3.4940273037542662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3</v>
      </c>
      <c r="C58" s="40">
        <f t="shared" si="0"/>
        <v>3.4940273037542662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3</v>
      </c>
      <c r="C59" s="40">
        <f t="shared" si="0"/>
        <v>3.4940273037542662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3</v>
      </c>
      <c r="C60" s="40">
        <f t="shared" si="0"/>
        <v>3.4940273037542662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3</v>
      </c>
      <c r="C61" s="40">
        <f t="shared" si="0"/>
        <v>3.4940273037542662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3</v>
      </c>
      <c r="C62" s="40">
        <f t="shared" si="0"/>
        <v>3.4940273037542662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3</v>
      </c>
      <c r="C63" s="40">
        <f t="shared" si="0"/>
        <v>3.4940273037542662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3</v>
      </c>
      <c r="C64" s="40">
        <f t="shared" si="0"/>
        <v>3.4940273037542662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3</v>
      </c>
      <c r="C65" s="40">
        <f t="shared" si="0"/>
        <v>3.4940273037542662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3</v>
      </c>
      <c r="C66" s="40">
        <f t="shared" si="0"/>
        <v>3.4940273037542662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3</v>
      </c>
      <c r="C67" s="40">
        <f t="shared" si="0"/>
        <v>3.4940273037542662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36.19921875" customWidth="1"/>
    <col min="14" max="14" width="13.19921875" customWidth="1"/>
    <col min="15" max="15" width="22.59765625" customWidth="1"/>
    <col min="19" max="19" width="34.3984375" customWidth="1"/>
  </cols>
  <sheetData>
    <row r="1" spans="1:20" ht="106.2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4.3900000000000002E-2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2</v>
      </c>
      <c r="C8" s="40">
        <f t="shared" ref="C8:C67" si="0">B8*($H$2/$G$2)*(273/$F$2)</f>
        <v>2.3293515358361776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2</v>
      </c>
      <c r="C9" s="40">
        <f t="shared" si="0"/>
        <v>2.3293515358361776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2</v>
      </c>
      <c r="C10" s="40">
        <f t="shared" si="0"/>
        <v>2.3293515358361776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2</v>
      </c>
      <c r="C11" s="40">
        <f t="shared" si="0"/>
        <v>2.3293515358361776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2</v>
      </c>
      <c r="C12" s="40">
        <f t="shared" si="0"/>
        <v>2.3293515358361776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2</v>
      </c>
      <c r="C13" s="40">
        <f t="shared" si="0"/>
        <v>2.3293515358361776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2</v>
      </c>
      <c r="C14" s="40">
        <f t="shared" si="0"/>
        <v>2.3293515358361776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3</v>
      </c>
      <c r="C15" s="40">
        <f t="shared" si="0"/>
        <v>3.4940273037542662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3</v>
      </c>
      <c r="C16" s="40">
        <f t="shared" si="0"/>
        <v>3.4940273037542662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3</v>
      </c>
      <c r="C17" s="40">
        <f t="shared" si="0"/>
        <v>3.4940273037542662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3</v>
      </c>
      <c r="C18" s="40">
        <f t="shared" si="0"/>
        <v>3.4940273037542662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4</v>
      </c>
      <c r="C19" s="40">
        <f t="shared" si="0"/>
        <v>4.6587030716723552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4</v>
      </c>
      <c r="C20" s="40">
        <f t="shared" si="0"/>
        <v>4.6587030716723552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4</v>
      </c>
      <c r="C21" s="40">
        <f t="shared" si="0"/>
        <v>4.6587030716723552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4</v>
      </c>
      <c r="C22" s="40">
        <f t="shared" si="0"/>
        <v>4.6587030716723552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4</v>
      </c>
      <c r="C23" s="40">
        <f t="shared" si="0"/>
        <v>4.6587030716723552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5</v>
      </c>
      <c r="C24" s="40">
        <f t="shared" si="0"/>
        <v>5.8233788395904433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5</v>
      </c>
      <c r="C25" s="40">
        <f t="shared" si="0"/>
        <v>5.8233788395904433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5</v>
      </c>
      <c r="C26" s="40">
        <f t="shared" si="0"/>
        <v>5.8233788395904433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5</v>
      </c>
      <c r="C27" s="40">
        <f t="shared" si="0"/>
        <v>5.8233788395904433</v>
      </c>
      <c r="D27" s="42"/>
      <c r="E27" s="43"/>
      <c r="F27" s="86" t="s">
        <v>5</v>
      </c>
      <c r="G27" s="84">
        <f>($J$2/$I$2)*$K$2</f>
        <v>1.3551739130434781E-2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6</v>
      </c>
      <c r="C28" s="40">
        <f t="shared" si="0"/>
        <v>6.9880546075085324</v>
      </c>
      <c r="D28" s="42"/>
      <c r="E28" s="43"/>
      <c r="F28" s="87"/>
      <c r="G28" s="88">
        <f>G27*3600</f>
        <v>48.786260869565211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6</v>
      </c>
      <c r="C29" s="40">
        <f t="shared" si="0"/>
        <v>6.9880546075085324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6</v>
      </c>
      <c r="C30" s="40">
        <f t="shared" si="0"/>
        <v>6.9880546075085324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6</v>
      </c>
      <c r="C31" s="40">
        <f t="shared" si="0"/>
        <v>6.9880546075085324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6</v>
      </c>
      <c r="C32" s="40">
        <f t="shared" si="0"/>
        <v>6.9880546075085324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7</v>
      </c>
      <c r="C33" s="40">
        <f t="shared" si="0"/>
        <v>8.1527303754266214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7</v>
      </c>
      <c r="C34" s="40">
        <f t="shared" si="0"/>
        <v>8.1527303754266214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7</v>
      </c>
      <c r="C35" s="40">
        <f t="shared" si="0"/>
        <v>8.1527303754266214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7</v>
      </c>
      <c r="C36" s="40">
        <f t="shared" si="0"/>
        <v>8.1527303754266214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8</v>
      </c>
      <c r="C37" s="40">
        <f t="shared" si="0"/>
        <v>9.3174061433447104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8</v>
      </c>
      <c r="C38" s="40">
        <f t="shared" si="0"/>
        <v>9.3174061433447104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8</v>
      </c>
      <c r="C39" s="40">
        <f t="shared" si="0"/>
        <v>9.3174061433447104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8</v>
      </c>
      <c r="C40" s="40">
        <f t="shared" si="0"/>
        <v>9.3174061433447104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9</v>
      </c>
      <c r="C41" s="40">
        <f t="shared" si="0"/>
        <v>10.482081911262798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9</v>
      </c>
      <c r="C42" s="40">
        <f t="shared" si="0"/>
        <v>10.482081911262798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9</v>
      </c>
      <c r="C43" s="40">
        <f t="shared" si="0"/>
        <v>10.482081911262798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9</v>
      </c>
      <c r="C44" s="40">
        <f t="shared" si="0"/>
        <v>10.482081911262798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10</v>
      </c>
      <c r="C45" s="40">
        <f t="shared" si="0"/>
        <v>11.646757679180887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10</v>
      </c>
      <c r="C46" s="40">
        <f t="shared" si="0"/>
        <v>11.646757679180887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10</v>
      </c>
      <c r="C47" s="40">
        <f t="shared" si="0"/>
        <v>11.646757679180887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10</v>
      </c>
      <c r="C48" s="40">
        <f t="shared" si="0"/>
        <v>11.646757679180887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10</v>
      </c>
      <c r="C49" s="40">
        <f t="shared" si="0"/>
        <v>11.646757679180887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11</v>
      </c>
      <c r="C50" s="40">
        <f t="shared" si="0"/>
        <v>12.811433447098976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11</v>
      </c>
      <c r="C51" s="40">
        <f t="shared" si="0"/>
        <v>12.811433447098976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11</v>
      </c>
      <c r="C52" s="40">
        <f t="shared" si="0"/>
        <v>12.811433447098976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11</v>
      </c>
      <c r="C53" s="40">
        <f t="shared" si="0"/>
        <v>12.811433447098976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11</v>
      </c>
      <c r="C54" s="40">
        <f t="shared" si="0"/>
        <v>12.811433447098976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11</v>
      </c>
      <c r="C55" s="40">
        <f t="shared" si="0"/>
        <v>12.811433447098976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11</v>
      </c>
      <c r="C56" s="40">
        <f t="shared" si="0"/>
        <v>12.811433447098976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11</v>
      </c>
      <c r="C57" s="40">
        <f t="shared" si="0"/>
        <v>12.811433447098976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11</v>
      </c>
      <c r="C58" s="40">
        <f t="shared" si="0"/>
        <v>12.811433447098976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11</v>
      </c>
      <c r="C59" s="40">
        <f t="shared" si="0"/>
        <v>12.811433447098976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11</v>
      </c>
      <c r="C60" s="40">
        <f t="shared" si="0"/>
        <v>12.811433447098976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11</v>
      </c>
      <c r="C61" s="40">
        <f t="shared" si="0"/>
        <v>12.811433447098976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11</v>
      </c>
      <c r="C62" s="40">
        <f t="shared" si="0"/>
        <v>12.811433447098976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11</v>
      </c>
      <c r="C63" s="40">
        <f t="shared" si="0"/>
        <v>12.811433447098976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11</v>
      </c>
      <c r="C64" s="40">
        <f t="shared" si="0"/>
        <v>12.811433447098976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11</v>
      </c>
      <c r="C65" s="40">
        <f t="shared" si="0"/>
        <v>12.811433447098976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11</v>
      </c>
      <c r="C66" s="40">
        <f t="shared" si="0"/>
        <v>12.811433447098976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11</v>
      </c>
      <c r="C67" s="40">
        <f t="shared" si="0"/>
        <v>12.811433447098976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8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6.54E-2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4</v>
      </c>
      <c r="C8" s="40">
        <f t="shared" ref="C8:C67" si="0">B8*($H$2/$G$2)*(273/$F$2)</f>
        <v>4.6587030716723552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4</v>
      </c>
      <c r="C9" s="40">
        <f t="shared" si="0"/>
        <v>4.6587030716723552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4</v>
      </c>
      <c r="C10" s="40">
        <f t="shared" si="0"/>
        <v>4.6587030716723552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4</v>
      </c>
      <c r="C11" s="40">
        <f t="shared" si="0"/>
        <v>4.6587030716723552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4</v>
      </c>
      <c r="C12" s="40">
        <f t="shared" si="0"/>
        <v>4.6587030716723552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4</v>
      </c>
      <c r="C13" s="40">
        <f t="shared" si="0"/>
        <v>4.6587030716723552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4</v>
      </c>
      <c r="C14" s="40">
        <f t="shared" si="0"/>
        <v>4.6587030716723552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4</v>
      </c>
      <c r="C15" s="40">
        <f t="shared" si="0"/>
        <v>4.6587030716723552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5</v>
      </c>
      <c r="C16" s="40">
        <f t="shared" si="0"/>
        <v>5.8233788395904433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5</v>
      </c>
      <c r="C17" s="40">
        <f t="shared" si="0"/>
        <v>5.8233788395904433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5</v>
      </c>
      <c r="C18" s="40">
        <f t="shared" si="0"/>
        <v>5.8233788395904433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6</v>
      </c>
      <c r="C19" s="40">
        <f t="shared" si="0"/>
        <v>6.9880546075085324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6</v>
      </c>
      <c r="C20" s="40">
        <f t="shared" si="0"/>
        <v>6.9880546075085324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6</v>
      </c>
      <c r="C21" s="40">
        <f t="shared" si="0"/>
        <v>6.9880546075085324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6</v>
      </c>
      <c r="C22" s="40">
        <f t="shared" si="0"/>
        <v>6.9880546075085324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7</v>
      </c>
      <c r="C23" s="40">
        <f t="shared" si="0"/>
        <v>8.1527303754266214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7</v>
      </c>
      <c r="C24" s="40">
        <f t="shared" si="0"/>
        <v>8.1527303754266214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7</v>
      </c>
      <c r="C25" s="40">
        <f t="shared" si="0"/>
        <v>8.1527303754266214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8</v>
      </c>
      <c r="C26" s="40">
        <f t="shared" si="0"/>
        <v>9.3174061433447104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8</v>
      </c>
      <c r="C27" s="40">
        <f t="shared" si="0"/>
        <v>9.3174061433447104</v>
      </c>
      <c r="D27" s="42"/>
      <c r="E27" s="43"/>
      <c r="F27" s="86" t="s">
        <v>5</v>
      </c>
      <c r="G27" s="84">
        <f>($J$2/$I$2)*$K$2</f>
        <v>2.0188695652173908E-2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8</v>
      </c>
      <c r="C28" s="40">
        <f t="shared" si="0"/>
        <v>9.3174061433447104</v>
      </c>
      <c r="D28" s="42"/>
      <c r="E28" s="43"/>
      <c r="F28" s="87"/>
      <c r="G28" s="88">
        <f>G27*3600</f>
        <v>72.679304347826076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9</v>
      </c>
      <c r="C29" s="40">
        <f t="shared" si="0"/>
        <v>10.482081911262798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9</v>
      </c>
      <c r="C30" s="40">
        <f t="shared" si="0"/>
        <v>10.482081911262798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9</v>
      </c>
      <c r="C31" s="40">
        <f t="shared" si="0"/>
        <v>10.482081911262798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10</v>
      </c>
      <c r="C32" s="40">
        <f t="shared" si="0"/>
        <v>11.646757679180887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10</v>
      </c>
      <c r="C33" s="40">
        <f t="shared" si="0"/>
        <v>11.646757679180887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10</v>
      </c>
      <c r="C34" s="40">
        <f t="shared" si="0"/>
        <v>11.646757679180887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11</v>
      </c>
      <c r="C35" s="40">
        <f t="shared" si="0"/>
        <v>12.811433447098976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11</v>
      </c>
      <c r="C36" s="40">
        <f t="shared" si="0"/>
        <v>12.811433447098976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11</v>
      </c>
      <c r="C37" s="40">
        <f t="shared" si="0"/>
        <v>12.811433447098976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12</v>
      </c>
      <c r="C38" s="40">
        <f t="shared" si="0"/>
        <v>13.976109215017065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12</v>
      </c>
      <c r="C39" s="40">
        <f t="shared" si="0"/>
        <v>13.976109215017065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12</v>
      </c>
      <c r="C40" s="40">
        <f t="shared" si="0"/>
        <v>13.976109215017065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12</v>
      </c>
      <c r="C41" s="40">
        <f t="shared" si="0"/>
        <v>13.976109215017065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13</v>
      </c>
      <c r="C42" s="40">
        <f t="shared" si="0"/>
        <v>15.140784982935154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13</v>
      </c>
      <c r="C43" s="40">
        <f t="shared" si="0"/>
        <v>15.140784982935154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13</v>
      </c>
      <c r="C44" s="40">
        <f t="shared" si="0"/>
        <v>15.140784982935154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13</v>
      </c>
      <c r="C45" s="40">
        <f t="shared" si="0"/>
        <v>15.140784982935154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13</v>
      </c>
      <c r="C46" s="40">
        <f t="shared" si="0"/>
        <v>15.140784982935154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15</v>
      </c>
      <c r="C47" s="40">
        <f t="shared" si="0"/>
        <v>17.47013651877133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15</v>
      </c>
      <c r="C48" s="40">
        <f t="shared" si="0"/>
        <v>17.47013651877133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15</v>
      </c>
      <c r="C49" s="40">
        <f t="shared" si="0"/>
        <v>17.47013651877133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15</v>
      </c>
      <c r="C50" s="40">
        <f t="shared" si="0"/>
        <v>17.47013651877133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15</v>
      </c>
      <c r="C51" s="40">
        <f t="shared" si="0"/>
        <v>17.47013651877133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16</v>
      </c>
      <c r="C52" s="40">
        <f t="shared" si="0"/>
        <v>18.634812286689421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16</v>
      </c>
      <c r="C53" s="40">
        <f t="shared" si="0"/>
        <v>18.634812286689421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16</v>
      </c>
      <c r="C54" s="40">
        <f t="shared" si="0"/>
        <v>18.634812286689421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16</v>
      </c>
      <c r="C55" s="40">
        <f t="shared" si="0"/>
        <v>18.634812286689421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16</v>
      </c>
      <c r="C56" s="40">
        <f t="shared" si="0"/>
        <v>18.634812286689421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17</v>
      </c>
      <c r="C57" s="40">
        <f t="shared" si="0"/>
        <v>19.799488054607508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17</v>
      </c>
      <c r="C58" s="40">
        <f t="shared" si="0"/>
        <v>19.799488054607508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17</v>
      </c>
      <c r="C59" s="40">
        <f t="shared" si="0"/>
        <v>19.799488054607508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17</v>
      </c>
      <c r="C60" s="40">
        <f t="shared" si="0"/>
        <v>19.799488054607508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17</v>
      </c>
      <c r="C61" s="40">
        <f t="shared" si="0"/>
        <v>19.799488054607508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18</v>
      </c>
      <c r="C62" s="40">
        <f t="shared" si="0"/>
        <v>20.964163822525595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18</v>
      </c>
      <c r="C63" s="40">
        <f t="shared" si="0"/>
        <v>20.964163822525595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18</v>
      </c>
      <c r="C64" s="40">
        <f t="shared" si="0"/>
        <v>20.964163822525595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18</v>
      </c>
      <c r="C65" s="40">
        <f t="shared" si="0"/>
        <v>20.964163822525595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18</v>
      </c>
      <c r="C66" s="40">
        <f t="shared" si="0"/>
        <v>20.964163822525595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18</v>
      </c>
      <c r="C67" s="40">
        <f t="shared" si="0"/>
        <v>20.964163822525595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2.6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4.9200000000000001E-2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2</v>
      </c>
      <c r="C8" s="40">
        <f t="shared" ref="C8:C67" si="0">B8*($H$2/$G$2)*(273/$F$2)</f>
        <v>2.3293515358361776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2</v>
      </c>
      <c r="C9" s="40">
        <f t="shared" si="0"/>
        <v>2.3293515358361776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2</v>
      </c>
      <c r="C10" s="40">
        <f t="shared" si="0"/>
        <v>2.3293515358361776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3</v>
      </c>
      <c r="C11" s="40">
        <f t="shared" si="0"/>
        <v>3.4940273037542662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3</v>
      </c>
      <c r="C12" s="40">
        <f t="shared" si="0"/>
        <v>3.4940273037542662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3</v>
      </c>
      <c r="C13" s="40">
        <f t="shared" si="0"/>
        <v>3.4940273037542662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4</v>
      </c>
      <c r="C14" s="40">
        <f t="shared" si="0"/>
        <v>4.6587030716723552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4</v>
      </c>
      <c r="C15" s="40">
        <f t="shared" si="0"/>
        <v>4.6587030716723552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4</v>
      </c>
      <c r="C16" s="40">
        <f t="shared" si="0"/>
        <v>4.6587030716723552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5</v>
      </c>
      <c r="C17" s="40">
        <f t="shared" si="0"/>
        <v>5.8233788395904433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5</v>
      </c>
      <c r="C18" s="40">
        <f t="shared" si="0"/>
        <v>5.8233788395904433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5</v>
      </c>
      <c r="C19" s="40">
        <f t="shared" si="0"/>
        <v>5.8233788395904433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5</v>
      </c>
      <c r="C20" s="40">
        <f t="shared" si="0"/>
        <v>5.8233788395904433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5</v>
      </c>
      <c r="C21" s="40">
        <f t="shared" si="0"/>
        <v>5.8233788395904433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7</v>
      </c>
      <c r="C22" s="40">
        <f t="shared" si="0"/>
        <v>8.1527303754266214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7</v>
      </c>
      <c r="C23" s="40">
        <f t="shared" si="0"/>
        <v>8.1527303754266214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7</v>
      </c>
      <c r="C24" s="40">
        <f t="shared" si="0"/>
        <v>8.1527303754266214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7</v>
      </c>
      <c r="C25" s="40">
        <f t="shared" si="0"/>
        <v>8.1527303754266214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8</v>
      </c>
      <c r="C26" s="40">
        <f t="shared" si="0"/>
        <v>9.3174061433447104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8</v>
      </c>
      <c r="C27" s="40">
        <f t="shared" si="0"/>
        <v>9.3174061433447104</v>
      </c>
      <c r="D27" s="42"/>
      <c r="E27" s="43"/>
      <c r="F27" s="86" t="s">
        <v>5</v>
      </c>
      <c r="G27" s="84">
        <f>($J$2/$I$2)*$K$2</f>
        <v>1.5187826086956518E-2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8</v>
      </c>
      <c r="C28" s="40">
        <f t="shared" si="0"/>
        <v>9.3174061433447104</v>
      </c>
      <c r="D28" s="42"/>
      <c r="E28" s="43"/>
      <c r="F28" s="87"/>
      <c r="G28" s="88">
        <f>G27*3600</f>
        <v>54.676173913043463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8</v>
      </c>
      <c r="C29" s="40">
        <f t="shared" si="0"/>
        <v>9.3174061433447104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9</v>
      </c>
      <c r="C30" s="40">
        <f t="shared" si="0"/>
        <v>10.482081911262798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9</v>
      </c>
      <c r="C31" s="40">
        <f t="shared" si="0"/>
        <v>10.482081911262798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9</v>
      </c>
      <c r="C32" s="40">
        <f t="shared" si="0"/>
        <v>10.482081911262798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9</v>
      </c>
      <c r="C33" s="40">
        <f t="shared" si="0"/>
        <v>10.482081911262798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9</v>
      </c>
      <c r="C34" s="40">
        <f t="shared" si="0"/>
        <v>10.482081911262798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9</v>
      </c>
      <c r="C35" s="40">
        <f t="shared" si="0"/>
        <v>10.482081911262798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10</v>
      </c>
      <c r="C36" s="40">
        <f t="shared" si="0"/>
        <v>11.646757679180887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10</v>
      </c>
      <c r="C37" s="40">
        <f t="shared" si="0"/>
        <v>11.646757679180887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10</v>
      </c>
      <c r="C38" s="40">
        <f t="shared" si="0"/>
        <v>11.646757679180887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10</v>
      </c>
      <c r="C39" s="40">
        <f t="shared" si="0"/>
        <v>11.646757679180887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10</v>
      </c>
      <c r="C40" s="40">
        <f t="shared" si="0"/>
        <v>11.646757679180887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11</v>
      </c>
      <c r="C41" s="40">
        <f t="shared" si="0"/>
        <v>12.811433447098976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11</v>
      </c>
      <c r="C42" s="40">
        <f t="shared" si="0"/>
        <v>12.811433447098976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11</v>
      </c>
      <c r="C43" s="40">
        <f t="shared" si="0"/>
        <v>12.811433447098976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11</v>
      </c>
      <c r="C44" s="40">
        <f t="shared" si="0"/>
        <v>12.811433447098976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11</v>
      </c>
      <c r="C45" s="40">
        <f t="shared" si="0"/>
        <v>12.811433447098976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11</v>
      </c>
      <c r="C46" s="40">
        <f t="shared" si="0"/>
        <v>12.811433447098976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11</v>
      </c>
      <c r="C47" s="40">
        <f t="shared" si="0"/>
        <v>12.811433447098976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12</v>
      </c>
      <c r="C48" s="40">
        <f t="shared" si="0"/>
        <v>13.976109215017065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12</v>
      </c>
      <c r="C49" s="40">
        <f t="shared" si="0"/>
        <v>13.976109215017065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12</v>
      </c>
      <c r="C50" s="40">
        <f t="shared" si="0"/>
        <v>13.976109215017065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12</v>
      </c>
      <c r="C51" s="40">
        <f t="shared" si="0"/>
        <v>13.976109215017065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12</v>
      </c>
      <c r="C52" s="40">
        <f t="shared" si="0"/>
        <v>13.976109215017065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12</v>
      </c>
      <c r="C53" s="40">
        <f t="shared" si="0"/>
        <v>13.976109215017065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13</v>
      </c>
      <c r="C54" s="40">
        <f t="shared" si="0"/>
        <v>15.140784982935154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13</v>
      </c>
      <c r="C55" s="40">
        <f t="shared" si="0"/>
        <v>15.140784982935154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13</v>
      </c>
      <c r="C56" s="40">
        <f t="shared" si="0"/>
        <v>15.140784982935154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13</v>
      </c>
      <c r="C57" s="40">
        <f t="shared" si="0"/>
        <v>15.140784982935154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13</v>
      </c>
      <c r="C58" s="40">
        <f t="shared" si="0"/>
        <v>15.140784982935154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13</v>
      </c>
      <c r="C59" s="40">
        <f t="shared" si="0"/>
        <v>15.140784982935154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13</v>
      </c>
      <c r="C60" s="40">
        <f t="shared" si="0"/>
        <v>15.140784982935154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14</v>
      </c>
      <c r="C61" s="40">
        <f t="shared" si="0"/>
        <v>16.305460750853243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14</v>
      </c>
      <c r="C62" s="40">
        <f t="shared" si="0"/>
        <v>16.305460750853243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14</v>
      </c>
      <c r="C63" s="40">
        <f t="shared" si="0"/>
        <v>16.305460750853243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14</v>
      </c>
      <c r="C64" s="40">
        <f t="shared" si="0"/>
        <v>16.305460750853243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14</v>
      </c>
      <c r="C65" s="40">
        <f t="shared" si="0"/>
        <v>16.305460750853243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14</v>
      </c>
      <c r="C66" s="40">
        <f t="shared" si="0"/>
        <v>16.305460750853243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14</v>
      </c>
      <c r="C67" s="40">
        <f t="shared" si="0"/>
        <v>16.305460750853243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7.0300000000000001E-2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2</v>
      </c>
      <c r="C8" s="40">
        <f t="shared" ref="C8:C67" si="0">B8*($H$2/$G$2)*(273/$F$2)</f>
        <v>2.3293515358361776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2</v>
      </c>
      <c r="C9" s="40">
        <f t="shared" si="0"/>
        <v>2.3293515358361776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2</v>
      </c>
      <c r="C10" s="40">
        <f t="shared" si="0"/>
        <v>2.3293515358361776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2</v>
      </c>
      <c r="C11" s="40">
        <f t="shared" si="0"/>
        <v>2.3293515358361776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3</v>
      </c>
      <c r="C12" s="40">
        <f t="shared" si="0"/>
        <v>3.4940273037542662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3</v>
      </c>
      <c r="C13" s="40">
        <f t="shared" si="0"/>
        <v>3.4940273037542662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3</v>
      </c>
      <c r="C14" s="40">
        <f t="shared" si="0"/>
        <v>3.4940273037542662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3</v>
      </c>
      <c r="C15" s="40">
        <f t="shared" si="0"/>
        <v>3.4940273037542662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3</v>
      </c>
      <c r="C16" s="40">
        <f t="shared" si="0"/>
        <v>3.4940273037542662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3</v>
      </c>
      <c r="C17" s="40">
        <f t="shared" si="0"/>
        <v>3.4940273037542662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3</v>
      </c>
      <c r="C18" s="40">
        <f t="shared" si="0"/>
        <v>3.4940273037542662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3</v>
      </c>
      <c r="C19" s="40">
        <f t="shared" si="0"/>
        <v>3.4940273037542662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4</v>
      </c>
      <c r="C20" s="40">
        <f t="shared" si="0"/>
        <v>4.6587030716723552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4</v>
      </c>
      <c r="C21" s="40">
        <f t="shared" si="0"/>
        <v>4.6587030716723552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4</v>
      </c>
      <c r="C22" s="40">
        <f t="shared" si="0"/>
        <v>4.6587030716723552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4</v>
      </c>
      <c r="C23" s="40">
        <f t="shared" si="0"/>
        <v>4.6587030716723552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4</v>
      </c>
      <c r="C24" s="40">
        <f t="shared" si="0"/>
        <v>4.6587030716723552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4</v>
      </c>
      <c r="C25" s="40">
        <f t="shared" si="0"/>
        <v>4.6587030716723552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4</v>
      </c>
      <c r="C26" s="40">
        <f t="shared" si="0"/>
        <v>4.6587030716723552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4</v>
      </c>
      <c r="C27" s="40">
        <f t="shared" si="0"/>
        <v>4.6587030716723552</v>
      </c>
      <c r="D27" s="42"/>
      <c r="E27" s="43"/>
      <c r="F27" s="86" t="s">
        <v>5</v>
      </c>
      <c r="G27" s="84">
        <f>($J$2/$I$2)*$K$2</f>
        <v>2.1701304347826082E-2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5</v>
      </c>
      <c r="C28" s="40">
        <f t="shared" si="0"/>
        <v>5.8233788395904433</v>
      </c>
      <c r="D28" s="42"/>
      <c r="E28" s="43"/>
      <c r="F28" s="87"/>
      <c r="G28" s="88">
        <f>G27*3600</f>
        <v>78.124695652173898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5</v>
      </c>
      <c r="C29" s="40">
        <f t="shared" si="0"/>
        <v>5.8233788395904433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5</v>
      </c>
      <c r="C30" s="40">
        <f t="shared" si="0"/>
        <v>5.8233788395904433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5</v>
      </c>
      <c r="C31" s="40">
        <f t="shared" si="0"/>
        <v>5.8233788395904433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5</v>
      </c>
      <c r="C32" s="40">
        <f t="shared" si="0"/>
        <v>5.8233788395904433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5</v>
      </c>
      <c r="C33" s="40">
        <f t="shared" si="0"/>
        <v>5.8233788395904433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8</v>
      </c>
      <c r="C34" s="40">
        <f t="shared" si="0"/>
        <v>9.3174061433447104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8</v>
      </c>
      <c r="C35" s="40">
        <f t="shared" si="0"/>
        <v>9.3174061433447104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8</v>
      </c>
      <c r="C36" s="40">
        <f t="shared" si="0"/>
        <v>9.3174061433447104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8</v>
      </c>
      <c r="C37" s="40">
        <f t="shared" si="0"/>
        <v>9.3174061433447104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9</v>
      </c>
      <c r="C38" s="40">
        <f t="shared" si="0"/>
        <v>10.482081911262798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9</v>
      </c>
      <c r="C39" s="40">
        <f t="shared" si="0"/>
        <v>10.482081911262798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9</v>
      </c>
      <c r="C40" s="40">
        <f t="shared" si="0"/>
        <v>10.482081911262798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10</v>
      </c>
      <c r="C41" s="40">
        <f t="shared" si="0"/>
        <v>11.646757679180887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10</v>
      </c>
      <c r="C42" s="40">
        <f t="shared" si="0"/>
        <v>11.646757679180887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11</v>
      </c>
      <c r="C43" s="40">
        <f t="shared" si="0"/>
        <v>12.811433447098976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11</v>
      </c>
      <c r="C44" s="40">
        <f t="shared" si="0"/>
        <v>12.811433447098976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11</v>
      </c>
      <c r="C45" s="40">
        <f t="shared" si="0"/>
        <v>12.811433447098976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11</v>
      </c>
      <c r="C46" s="40">
        <f t="shared" si="0"/>
        <v>12.811433447098976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13</v>
      </c>
      <c r="C47" s="40">
        <f t="shared" si="0"/>
        <v>15.140784982935154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13</v>
      </c>
      <c r="C48" s="40">
        <f t="shared" si="0"/>
        <v>15.140784982935154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13</v>
      </c>
      <c r="C49" s="40">
        <f t="shared" si="0"/>
        <v>15.140784982935154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14</v>
      </c>
      <c r="C50" s="40">
        <f t="shared" si="0"/>
        <v>16.305460750853243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14</v>
      </c>
      <c r="C51" s="40">
        <f t="shared" si="0"/>
        <v>16.305460750853243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14</v>
      </c>
      <c r="C52" s="40">
        <f t="shared" si="0"/>
        <v>16.305460750853243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14</v>
      </c>
      <c r="C53" s="40">
        <f t="shared" si="0"/>
        <v>16.305460750853243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15</v>
      </c>
      <c r="C54" s="40">
        <f t="shared" si="0"/>
        <v>17.47013651877133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15</v>
      </c>
      <c r="C55" s="40">
        <f t="shared" si="0"/>
        <v>17.47013651877133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15</v>
      </c>
      <c r="C56" s="40">
        <f t="shared" si="0"/>
        <v>17.47013651877133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16</v>
      </c>
      <c r="C57" s="40">
        <f t="shared" si="0"/>
        <v>18.634812286689421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16</v>
      </c>
      <c r="C58" s="40">
        <f t="shared" si="0"/>
        <v>18.634812286689421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16</v>
      </c>
      <c r="C59" s="40">
        <f t="shared" si="0"/>
        <v>18.634812286689421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16</v>
      </c>
      <c r="C60" s="40">
        <f t="shared" si="0"/>
        <v>18.634812286689421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17</v>
      </c>
      <c r="C61" s="40">
        <f t="shared" si="0"/>
        <v>19.799488054607508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17</v>
      </c>
      <c r="C62" s="40">
        <f t="shared" si="0"/>
        <v>19.799488054607508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17</v>
      </c>
      <c r="C63" s="40">
        <f t="shared" si="0"/>
        <v>19.799488054607508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17</v>
      </c>
      <c r="C64" s="40">
        <f t="shared" si="0"/>
        <v>19.799488054607508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17</v>
      </c>
      <c r="C65" s="40">
        <f t="shared" si="0"/>
        <v>19.799488054607508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17</v>
      </c>
      <c r="C66" s="40">
        <f t="shared" si="0"/>
        <v>19.799488054607508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17</v>
      </c>
      <c r="C67" s="40">
        <f t="shared" si="0"/>
        <v>19.799488054607508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96.6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0.1429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4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5">
        <v>5</v>
      </c>
      <c r="B8" s="61">
        <v>3</v>
      </c>
      <c r="C8" s="40">
        <f t="shared" ref="C8:C67" si="0">B8*($H$2/$G$2)*(273/$F$2)</f>
        <v>3.4940273037542662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4">
        <v>10</v>
      </c>
      <c r="B9" s="61">
        <v>3</v>
      </c>
      <c r="C9" s="40">
        <f t="shared" si="0"/>
        <v>3.4940273037542662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4">
        <v>15</v>
      </c>
      <c r="B10" s="61">
        <v>3</v>
      </c>
      <c r="C10" s="40">
        <f t="shared" si="0"/>
        <v>3.4940273037542662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4">
        <v>20</v>
      </c>
      <c r="B11" s="61">
        <v>3</v>
      </c>
      <c r="C11" s="40">
        <f t="shared" si="0"/>
        <v>3.4940273037542662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4">
        <v>25</v>
      </c>
      <c r="B12" s="61">
        <v>3</v>
      </c>
      <c r="C12" s="40">
        <f t="shared" si="0"/>
        <v>3.4940273037542662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4">
        <v>30</v>
      </c>
      <c r="B13" s="61">
        <v>3</v>
      </c>
      <c r="C13" s="40">
        <f t="shared" si="0"/>
        <v>3.4940273037542662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4">
        <v>35</v>
      </c>
      <c r="B14" s="61">
        <v>5</v>
      </c>
      <c r="C14" s="40">
        <f t="shared" si="0"/>
        <v>5.8233788395904433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4">
        <v>40</v>
      </c>
      <c r="B15" s="61">
        <v>5</v>
      </c>
      <c r="C15" s="40">
        <f t="shared" si="0"/>
        <v>5.8233788395904433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4">
        <v>45</v>
      </c>
      <c r="B16" s="61">
        <v>7</v>
      </c>
      <c r="C16" s="40">
        <f t="shared" si="0"/>
        <v>8.1527303754266214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4">
        <v>50</v>
      </c>
      <c r="B17" s="61">
        <v>7</v>
      </c>
      <c r="C17" s="40">
        <f t="shared" si="0"/>
        <v>8.1527303754266214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4">
        <v>55</v>
      </c>
      <c r="B18" s="61">
        <v>8</v>
      </c>
      <c r="C18" s="40">
        <f t="shared" si="0"/>
        <v>9.3174061433447104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4">
        <v>60</v>
      </c>
      <c r="B19" s="61">
        <v>8</v>
      </c>
      <c r="C19" s="40">
        <f t="shared" si="0"/>
        <v>9.3174061433447104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4">
        <v>65</v>
      </c>
      <c r="B20" s="61">
        <v>9</v>
      </c>
      <c r="C20" s="40">
        <f t="shared" si="0"/>
        <v>10.482081911262798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4">
        <v>70</v>
      </c>
      <c r="B21" s="61">
        <v>9</v>
      </c>
      <c r="C21" s="40">
        <f t="shared" si="0"/>
        <v>10.482081911262798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4">
        <v>75</v>
      </c>
      <c r="B22" s="61">
        <v>10</v>
      </c>
      <c r="C22" s="40">
        <f t="shared" si="0"/>
        <v>11.646757679180887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4">
        <v>80</v>
      </c>
      <c r="B23" s="61">
        <v>10</v>
      </c>
      <c r="C23" s="40">
        <f t="shared" si="0"/>
        <v>11.646757679180887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4">
        <v>85</v>
      </c>
      <c r="B24" s="61">
        <v>10</v>
      </c>
      <c r="C24" s="40">
        <f t="shared" si="0"/>
        <v>11.646757679180887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4">
        <v>90</v>
      </c>
      <c r="B25" s="61">
        <v>13</v>
      </c>
      <c r="C25" s="40">
        <f t="shared" si="0"/>
        <v>15.140784982935154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4">
        <v>95</v>
      </c>
      <c r="B26" s="61">
        <v>13</v>
      </c>
      <c r="C26" s="40">
        <f t="shared" si="0"/>
        <v>15.140784982935154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4">
        <v>100</v>
      </c>
      <c r="B27" s="61">
        <v>14</v>
      </c>
      <c r="C27" s="40">
        <f t="shared" si="0"/>
        <v>16.305460750853243</v>
      </c>
      <c r="D27" s="42"/>
      <c r="E27" s="43"/>
      <c r="F27" s="86" t="s">
        <v>5</v>
      </c>
      <c r="G27" s="84">
        <f>($J$2/$I$2)*$K$2</f>
        <v>4.4112608695652165E-2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4">
        <v>105</v>
      </c>
      <c r="B28" s="61">
        <v>14</v>
      </c>
      <c r="C28" s="40">
        <f t="shared" si="0"/>
        <v>16.305460750853243</v>
      </c>
      <c r="D28" s="42"/>
      <c r="E28" s="43"/>
      <c r="F28" s="87"/>
      <c r="G28" s="88">
        <f>G27*3600</f>
        <v>158.80539130434781</v>
      </c>
      <c r="H28" s="53" t="s">
        <v>46</v>
      </c>
      <c r="I28" s="89"/>
      <c r="J28" s="89"/>
      <c r="K28" s="90"/>
      <c r="L28" s="91"/>
      <c r="M28" s="11"/>
    </row>
    <row r="29" spans="1:19">
      <c r="A29" s="64">
        <v>110</v>
      </c>
      <c r="B29" s="61">
        <v>15</v>
      </c>
      <c r="C29" s="40">
        <f t="shared" si="0"/>
        <v>17.47013651877133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4">
        <v>115</v>
      </c>
      <c r="B30" s="61">
        <v>15</v>
      </c>
      <c r="C30" s="40">
        <f t="shared" si="0"/>
        <v>17.47013651877133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4">
        <v>120</v>
      </c>
      <c r="B31" s="61">
        <v>17</v>
      </c>
      <c r="C31" s="40">
        <f t="shared" si="0"/>
        <v>19.799488054607508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4">
        <v>125</v>
      </c>
      <c r="B32" s="61">
        <v>17</v>
      </c>
      <c r="C32" s="40">
        <f t="shared" si="0"/>
        <v>19.799488054607508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4">
        <v>130</v>
      </c>
      <c r="B33" s="61">
        <v>17</v>
      </c>
      <c r="C33" s="40">
        <f t="shared" si="0"/>
        <v>19.799488054607508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4">
        <v>135</v>
      </c>
      <c r="B34" s="61">
        <v>19</v>
      </c>
      <c r="C34" s="40">
        <f t="shared" si="0"/>
        <v>22.128839590443686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4">
        <v>140</v>
      </c>
      <c r="B35" s="61">
        <v>19</v>
      </c>
      <c r="C35" s="40">
        <f t="shared" si="0"/>
        <v>22.128839590443686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4">
        <v>145</v>
      </c>
      <c r="B36" s="61">
        <v>20</v>
      </c>
      <c r="C36" s="40">
        <f t="shared" si="0"/>
        <v>23.293515358361773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4">
        <v>150</v>
      </c>
      <c r="B37" s="61">
        <v>20</v>
      </c>
      <c r="C37" s="40">
        <f t="shared" si="0"/>
        <v>23.293515358361773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4">
        <v>155</v>
      </c>
      <c r="B38" s="61">
        <v>20</v>
      </c>
      <c r="C38" s="40">
        <f t="shared" si="0"/>
        <v>23.293515358361773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4">
        <v>160</v>
      </c>
      <c r="B39" s="61">
        <v>20</v>
      </c>
      <c r="C39" s="40">
        <f t="shared" si="0"/>
        <v>23.293515358361773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4">
        <v>165</v>
      </c>
      <c r="B40" s="61">
        <v>23</v>
      </c>
      <c r="C40" s="40">
        <f t="shared" si="0"/>
        <v>26.787542662116042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4">
        <v>170</v>
      </c>
      <c r="B41" s="61">
        <v>23</v>
      </c>
      <c r="C41" s="40">
        <f t="shared" si="0"/>
        <v>26.787542662116042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4">
        <v>175</v>
      </c>
      <c r="B42" s="61">
        <v>23</v>
      </c>
      <c r="C42" s="40">
        <f t="shared" si="0"/>
        <v>26.787542662116042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4">
        <v>180</v>
      </c>
      <c r="B43" s="61">
        <v>25</v>
      </c>
      <c r="C43" s="40">
        <f t="shared" si="0"/>
        <v>29.116894197952217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4">
        <v>185</v>
      </c>
      <c r="B44" s="61">
        <v>25</v>
      </c>
      <c r="C44" s="40">
        <f t="shared" si="0"/>
        <v>29.116894197952217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4">
        <v>190</v>
      </c>
      <c r="B45" s="61">
        <v>25</v>
      </c>
      <c r="C45" s="40">
        <f t="shared" si="0"/>
        <v>29.116894197952217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4">
        <v>195</v>
      </c>
      <c r="B46" s="61">
        <v>26</v>
      </c>
      <c r="C46" s="40">
        <f t="shared" si="0"/>
        <v>30.281569965870307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4">
        <v>200</v>
      </c>
      <c r="B47" s="61">
        <v>26</v>
      </c>
      <c r="C47" s="40">
        <f t="shared" si="0"/>
        <v>30.281569965870307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4">
        <v>205</v>
      </c>
      <c r="B48" s="61">
        <v>26</v>
      </c>
      <c r="C48" s="40">
        <f t="shared" si="0"/>
        <v>30.281569965870307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4">
        <v>210</v>
      </c>
      <c r="B49" s="61">
        <v>27</v>
      </c>
      <c r="C49" s="40">
        <f t="shared" si="0"/>
        <v>31.446245733788395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4">
        <v>215</v>
      </c>
      <c r="B50" s="61">
        <v>27</v>
      </c>
      <c r="C50" s="40">
        <f t="shared" si="0"/>
        <v>31.446245733788395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4">
        <v>220</v>
      </c>
      <c r="B51" s="61">
        <v>27</v>
      </c>
      <c r="C51" s="40">
        <f t="shared" si="0"/>
        <v>31.446245733788395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4">
        <v>225</v>
      </c>
      <c r="B52" s="61">
        <v>29</v>
      </c>
      <c r="C52" s="40">
        <f t="shared" si="0"/>
        <v>33.775597269624576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4">
        <v>230</v>
      </c>
      <c r="B53" s="61">
        <v>29</v>
      </c>
      <c r="C53" s="40">
        <f t="shared" si="0"/>
        <v>33.775597269624576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4">
        <v>235</v>
      </c>
      <c r="B54" s="61">
        <v>29</v>
      </c>
      <c r="C54" s="40">
        <f t="shared" si="0"/>
        <v>33.775597269624576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4">
        <v>240</v>
      </c>
      <c r="B55" s="61">
        <v>30</v>
      </c>
      <c r="C55" s="40">
        <f t="shared" si="0"/>
        <v>34.94027303754266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4">
        <v>245</v>
      </c>
      <c r="B56" s="61">
        <v>30</v>
      </c>
      <c r="C56" s="40">
        <f t="shared" si="0"/>
        <v>34.94027303754266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4">
        <v>250</v>
      </c>
      <c r="B57" s="61">
        <v>33</v>
      </c>
      <c r="C57" s="40">
        <f t="shared" si="0"/>
        <v>38.434300341296925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4">
        <v>255</v>
      </c>
      <c r="B58" s="61">
        <v>33</v>
      </c>
      <c r="C58" s="40">
        <f t="shared" si="0"/>
        <v>38.434300341296925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4">
        <v>260</v>
      </c>
      <c r="B59" s="61">
        <v>33</v>
      </c>
      <c r="C59" s="40">
        <f t="shared" si="0"/>
        <v>38.434300341296925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4">
        <v>265</v>
      </c>
      <c r="B60" s="61">
        <v>33</v>
      </c>
      <c r="C60" s="40">
        <f t="shared" si="0"/>
        <v>38.434300341296925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4">
        <v>270</v>
      </c>
      <c r="B61" s="61">
        <v>35</v>
      </c>
      <c r="C61" s="40">
        <f t="shared" si="0"/>
        <v>40.763651877133107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4">
        <v>275</v>
      </c>
      <c r="B62" s="61">
        <v>35</v>
      </c>
      <c r="C62" s="40">
        <f t="shared" si="0"/>
        <v>40.763651877133107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4">
        <v>280</v>
      </c>
      <c r="B63" s="61">
        <v>35</v>
      </c>
      <c r="C63" s="40">
        <f t="shared" si="0"/>
        <v>40.763651877133107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4">
        <v>285</v>
      </c>
      <c r="B64" s="61">
        <v>36</v>
      </c>
      <c r="C64" s="40">
        <f t="shared" si="0"/>
        <v>41.928327645051191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4">
        <v>290</v>
      </c>
      <c r="B65" s="61">
        <v>36</v>
      </c>
      <c r="C65" s="40">
        <f t="shared" si="0"/>
        <v>41.928327645051191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4">
        <v>295</v>
      </c>
      <c r="B66" s="61">
        <v>36</v>
      </c>
      <c r="C66" s="40">
        <f t="shared" si="0"/>
        <v>41.928327645051191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4">
        <v>300</v>
      </c>
      <c r="B67" s="61">
        <v>36</v>
      </c>
      <c r="C67" s="40">
        <f t="shared" si="0"/>
        <v>41.928327645051191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T68"/>
  <sheetViews>
    <sheetView tabSelected="1"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6.9000000000000006E-2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66" t="s">
        <v>44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2</v>
      </c>
      <c r="C8" s="40">
        <f t="shared" ref="C8:C67" si="0">B8*($H$2/$G$2)*(273/$F$2)</f>
        <v>2.3293515358361776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2</v>
      </c>
      <c r="C9" s="40">
        <f t="shared" si="0"/>
        <v>2.3293515358361776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2</v>
      </c>
      <c r="C10" s="40">
        <f t="shared" si="0"/>
        <v>2.3293515358361776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2</v>
      </c>
      <c r="C11" s="40">
        <f t="shared" si="0"/>
        <v>2.3293515358361776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2</v>
      </c>
      <c r="C12" s="40">
        <f t="shared" si="0"/>
        <v>2.3293515358361776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3</v>
      </c>
      <c r="C13" s="40">
        <f t="shared" si="0"/>
        <v>3.4940273037542662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3</v>
      </c>
      <c r="C14" s="40">
        <f t="shared" si="0"/>
        <v>3.4940273037542662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3</v>
      </c>
      <c r="C15" s="40">
        <f t="shared" si="0"/>
        <v>3.4940273037542662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3</v>
      </c>
      <c r="C16" s="40">
        <f t="shared" si="0"/>
        <v>3.4940273037542662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3</v>
      </c>
      <c r="C17" s="40">
        <f t="shared" si="0"/>
        <v>3.4940273037542662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3</v>
      </c>
      <c r="C18" s="40">
        <f t="shared" si="0"/>
        <v>3.4940273037542662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3</v>
      </c>
      <c r="C19" s="40">
        <f t="shared" si="0"/>
        <v>3.4940273037542662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3</v>
      </c>
      <c r="C20" s="40">
        <f t="shared" si="0"/>
        <v>3.4940273037542662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4</v>
      </c>
      <c r="C21" s="40">
        <f t="shared" si="0"/>
        <v>4.6587030716723552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4</v>
      </c>
      <c r="C22" s="40">
        <f t="shared" si="0"/>
        <v>4.6587030716723552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4</v>
      </c>
      <c r="C23" s="40">
        <f t="shared" si="0"/>
        <v>4.6587030716723552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4</v>
      </c>
      <c r="C24" s="40">
        <f t="shared" si="0"/>
        <v>4.6587030716723552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5</v>
      </c>
      <c r="C25" s="40">
        <f t="shared" si="0"/>
        <v>5.8233788395904433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5</v>
      </c>
      <c r="C26" s="40">
        <f t="shared" si="0"/>
        <v>5.8233788395904433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5</v>
      </c>
      <c r="C27" s="40">
        <f t="shared" si="0"/>
        <v>5.8233788395904433</v>
      </c>
      <c r="D27" s="42"/>
      <c r="E27" s="43"/>
      <c r="F27" s="86" t="s">
        <v>5</v>
      </c>
      <c r="G27" s="84">
        <f>($J$2/$I$2)*$K$2</f>
        <v>2.1299999999999996E-2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6</v>
      </c>
      <c r="C28" s="40">
        <f t="shared" si="0"/>
        <v>6.9880546075085324</v>
      </c>
      <c r="D28" s="42"/>
      <c r="E28" s="43"/>
      <c r="F28" s="87"/>
      <c r="G28" s="88">
        <f>G27*3600</f>
        <v>76.679999999999993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6</v>
      </c>
      <c r="C29" s="40">
        <f t="shared" si="0"/>
        <v>6.9880546075085324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6</v>
      </c>
      <c r="C30" s="40">
        <f t="shared" si="0"/>
        <v>6.9880546075085324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7</v>
      </c>
      <c r="C31" s="40">
        <f t="shared" si="0"/>
        <v>8.1527303754266214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7</v>
      </c>
      <c r="C32" s="40">
        <f t="shared" si="0"/>
        <v>8.1527303754266214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7</v>
      </c>
      <c r="C33" s="40">
        <f t="shared" si="0"/>
        <v>8.1527303754266214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8</v>
      </c>
      <c r="C34" s="40">
        <f t="shared" si="0"/>
        <v>9.3174061433447104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8</v>
      </c>
      <c r="C35" s="40">
        <f t="shared" si="0"/>
        <v>9.3174061433447104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9</v>
      </c>
      <c r="C36" s="40">
        <f t="shared" si="0"/>
        <v>10.482081911262798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9</v>
      </c>
      <c r="C37" s="40">
        <f t="shared" si="0"/>
        <v>10.482081911262798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9</v>
      </c>
      <c r="C38" s="40">
        <f t="shared" si="0"/>
        <v>10.482081911262798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10</v>
      </c>
      <c r="C39" s="40">
        <f t="shared" si="0"/>
        <v>11.646757679180887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10</v>
      </c>
      <c r="C40" s="40">
        <f t="shared" si="0"/>
        <v>11.646757679180887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10</v>
      </c>
      <c r="C41" s="40">
        <f t="shared" si="0"/>
        <v>11.646757679180887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11</v>
      </c>
      <c r="C42" s="40">
        <f t="shared" si="0"/>
        <v>12.811433447098976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11</v>
      </c>
      <c r="C43" s="40">
        <f t="shared" si="0"/>
        <v>12.811433447098976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11</v>
      </c>
      <c r="C44" s="40">
        <f t="shared" si="0"/>
        <v>12.811433447098976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12</v>
      </c>
      <c r="C45" s="40">
        <f t="shared" si="0"/>
        <v>13.976109215017065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12</v>
      </c>
      <c r="C46" s="40">
        <f t="shared" si="0"/>
        <v>13.976109215017065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12</v>
      </c>
      <c r="C47" s="40">
        <f t="shared" si="0"/>
        <v>13.976109215017065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13</v>
      </c>
      <c r="C48" s="40">
        <f t="shared" si="0"/>
        <v>15.140784982935154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13</v>
      </c>
      <c r="C49" s="40">
        <f t="shared" si="0"/>
        <v>15.140784982935154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13</v>
      </c>
      <c r="C50" s="40">
        <f t="shared" si="0"/>
        <v>15.140784982935154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14</v>
      </c>
      <c r="C51" s="40">
        <f t="shared" si="0"/>
        <v>16.305460750853243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14</v>
      </c>
      <c r="C52" s="40">
        <f t="shared" si="0"/>
        <v>16.305460750853243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14</v>
      </c>
      <c r="C53" s="40">
        <f t="shared" si="0"/>
        <v>16.305460750853243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14</v>
      </c>
      <c r="C54" s="40">
        <f t="shared" si="0"/>
        <v>16.305460750853243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15</v>
      </c>
      <c r="C55" s="40">
        <f t="shared" si="0"/>
        <v>17.47013651877133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15</v>
      </c>
      <c r="C56" s="40">
        <f t="shared" si="0"/>
        <v>17.47013651877133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15</v>
      </c>
      <c r="C57" s="40">
        <f t="shared" si="0"/>
        <v>17.47013651877133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16</v>
      </c>
      <c r="C58" s="40">
        <f t="shared" si="0"/>
        <v>18.634812286689421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16</v>
      </c>
      <c r="C59" s="40">
        <f t="shared" si="0"/>
        <v>18.634812286689421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16</v>
      </c>
      <c r="C60" s="40">
        <f t="shared" si="0"/>
        <v>18.634812286689421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16</v>
      </c>
      <c r="C61" s="40">
        <f t="shared" si="0"/>
        <v>18.634812286689421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17</v>
      </c>
      <c r="C62" s="40">
        <f t="shared" si="0"/>
        <v>19.799488054607508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17</v>
      </c>
      <c r="C63" s="40">
        <f t="shared" si="0"/>
        <v>19.799488054607508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17</v>
      </c>
      <c r="C64" s="40">
        <f t="shared" si="0"/>
        <v>19.799488054607508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17</v>
      </c>
      <c r="C65" s="40">
        <f t="shared" si="0"/>
        <v>19.799488054607508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17</v>
      </c>
      <c r="C66" s="40">
        <f t="shared" si="0"/>
        <v>19.799488054607508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17</v>
      </c>
      <c r="C67" s="40">
        <f t="shared" si="0"/>
        <v>19.799488054607508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D1</vt:lpstr>
      <vt:lpstr>D2</vt:lpstr>
      <vt:lpstr>D3</vt:lpstr>
      <vt:lpstr>D4</vt:lpstr>
      <vt:lpstr>D5</vt:lpstr>
      <vt:lpstr>D6</vt:lpstr>
      <vt:lpstr>D7</vt:lpstr>
      <vt:lpstr>D8</vt:lpstr>
      <vt:lpstr>D9</vt:lpstr>
      <vt:lpstr>Modelling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pakietu Microsoft Office</dc:creator>
  <cp:lastModifiedBy>Karolina Sobieraj</cp:lastModifiedBy>
  <dcterms:created xsi:type="dcterms:W3CDTF">2022-04-22T11:54:46Z</dcterms:created>
  <dcterms:modified xsi:type="dcterms:W3CDTF">2023-01-25T15:58:44Z</dcterms:modified>
</cp:coreProperties>
</file>